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mfshare\MF\НАЦИОНАЛЕН ФОНД\СО\public\UBC\REPORT_QUARTERLY\2021 quater\31122021\INTERNET\ГФО\"/>
    </mc:Choice>
  </mc:AlternateContent>
  <bookViews>
    <workbookView xWindow="0" yWindow="0" windowWidth="22995" windowHeight="12195"/>
  </bookViews>
  <sheets>
    <sheet name="Сборен баланс" sheetId="2" r:id="rId1"/>
    <sheet name="Отчет за приходите и разходитге" sheetId="3" r:id="rId2"/>
    <sheet name="Сборна оборотна ведомост" sheetId="1" r:id="rId3"/>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Q105" i="3" l="1"/>
  <c r="Q104" i="3"/>
  <c r="J93" i="3"/>
  <c r="E93" i="3"/>
  <c r="K93" i="3"/>
  <c r="H93" i="3"/>
  <c r="G93" i="3"/>
  <c r="D93" i="3"/>
  <c r="M92" i="3"/>
  <c r="M93" i="3" s="1"/>
  <c r="J87" i="3"/>
  <c r="D87" i="3"/>
  <c r="N86" i="3"/>
  <c r="M86" i="3"/>
  <c r="K84" i="3"/>
  <c r="H87" i="3"/>
  <c r="G87" i="3"/>
  <c r="E87" i="3"/>
  <c r="M85" i="3"/>
  <c r="J84" i="3"/>
  <c r="E84" i="3"/>
  <c r="D84" i="3"/>
  <c r="N82" i="3"/>
  <c r="M82" i="3"/>
  <c r="P83" i="3"/>
  <c r="N81" i="3"/>
  <c r="M81" i="3"/>
  <c r="N80" i="3"/>
  <c r="M80" i="3"/>
  <c r="G73" i="3"/>
  <c r="N79" i="3"/>
  <c r="M79" i="3"/>
  <c r="Q83" i="3"/>
  <c r="N78" i="3"/>
  <c r="M78" i="3"/>
  <c r="N77" i="3"/>
  <c r="M77" i="3"/>
  <c r="J73" i="3"/>
  <c r="N76" i="3"/>
  <c r="M76" i="3"/>
  <c r="Q75" i="3"/>
  <c r="K83" i="3"/>
  <c r="G83" i="3"/>
  <c r="N75" i="3"/>
  <c r="M75" i="3"/>
  <c r="B75" i="3"/>
  <c r="B76" i="3" s="1"/>
  <c r="B77" i="3" s="1"/>
  <c r="B78" i="3" s="1"/>
  <c r="B79" i="3" s="1"/>
  <c r="B80" i="3" s="1"/>
  <c r="B81" i="3" s="1"/>
  <c r="B82" i="3" s="1"/>
  <c r="Q74" i="3"/>
  <c r="J83" i="3"/>
  <c r="H83" i="3"/>
  <c r="N74" i="3"/>
  <c r="M74" i="3"/>
  <c r="K73" i="3"/>
  <c r="H68" i="3"/>
  <c r="N71" i="3"/>
  <c r="M71" i="3"/>
  <c r="G68" i="3"/>
  <c r="N70" i="3"/>
  <c r="M70" i="3"/>
  <c r="K72" i="3"/>
  <c r="J72" i="3"/>
  <c r="H72" i="3"/>
  <c r="H89" i="3" s="1"/>
  <c r="G72" i="3"/>
  <c r="E68" i="3"/>
  <c r="D72" i="3"/>
  <c r="D68" i="3"/>
  <c r="E66" i="3"/>
  <c r="N65" i="3"/>
  <c r="M65" i="3"/>
  <c r="N64" i="3"/>
  <c r="M64" i="3"/>
  <c r="K66" i="3"/>
  <c r="J66" i="3"/>
  <c r="H66" i="3"/>
  <c r="G66" i="3"/>
  <c r="N63" i="3"/>
  <c r="N66" i="3" s="1"/>
  <c r="D66" i="3"/>
  <c r="Q62" i="3"/>
  <c r="D61" i="3"/>
  <c r="G60" i="3"/>
  <c r="E60" i="3"/>
  <c r="D60" i="3"/>
  <c r="N57" i="3"/>
  <c r="H56" i="3"/>
  <c r="D56" i="3"/>
  <c r="K56" i="3"/>
  <c r="J56" i="3"/>
  <c r="N55" i="3"/>
  <c r="M55" i="3"/>
  <c r="H50" i="3"/>
  <c r="G50" i="3"/>
  <c r="N49" i="3"/>
  <c r="D50" i="3"/>
  <c r="K50" i="3"/>
  <c r="J47" i="3"/>
  <c r="E50" i="3"/>
  <c r="M48" i="3"/>
  <c r="K47" i="3"/>
  <c r="H47" i="3"/>
  <c r="G47" i="3"/>
  <c r="N45" i="3"/>
  <c r="M45" i="3"/>
  <c r="N44" i="3"/>
  <c r="M44" i="3"/>
  <c r="K39" i="3"/>
  <c r="N43" i="3"/>
  <c r="M43" i="3"/>
  <c r="N42" i="3"/>
  <c r="M42" i="3"/>
  <c r="N41" i="3"/>
  <c r="M41" i="3"/>
  <c r="Q46" i="3"/>
  <c r="P46" i="3"/>
  <c r="K46" i="3"/>
  <c r="J39" i="3"/>
  <c r="H46" i="3"/>
  <c r="G46" i="3"/>
  <c r="E46" i="3"/>
  <c r="D46" i="3"/>
  <c r="H39" i="3"/>
  <c r="D39" i="3"/>
  <c r="K38" i="3"/>
  <c r="G38" i="3"/>
  <c r="E35" i="3"/>
  <c r="M37" i="3"/>
  <c r="J38" i="3"/>
  <c r="H38" i="3"/>
  <c r="E38" i="3"/>
  <c r="M36" i="3"/>
  <c r="K35" i="3"/>
  <c r="G35" i="3"/>
  <c r="N33" i="3"/>
  <c r="M33" i="3"/>
  <c r="K30" i="3"/>
  <c r="G30" i="3"/>
  <c r="N32" i="3"/>
  <c r="M32" i="3"/>
  <c r="K34" i="3"/>
  <c r="J30" i="3"/>
  <c r="H34" i="3"/>
  <c r="H52" i="3" s="1"/>
  <c r="G34" i="3"/>
  <c r="G52" i="3" s="1"/>
  <c r="E34" i="3"/>
  <c r="D34" i="3"/>
  <c r="H30" i="3"/>
  <c r="D30" i="3"/>
  <c r="J26" i="3"/>
  <c r="E26" i="3"/>
  <c r="H23" i="3"/>
  <c r="N25" i="3"/>
  <c r="M25" i="3"/>
  <c r="K26" i="3"/>
  <c r="H26" i="3"/>
  <c r="G26" i="3"/>
  <c r="N24" i="3"/>
  <c r="M24" i="3"/>
  <c r="J23" i="3"/>
  <c r="E23" i="3"/>
  <c r="N22" i="3"/>
  <c r="M22" i="3"/>
  <c r="N19" i="3"/>
  <c r="M19" i="3"/>
  <c r="N18" i="3"/>
  <c r="M18" i="3"/>
  <c r="N17" i="3"/>
  <c r="M17" i="3"/>
  <c r="N16" i="3"/>
  <c r="M16" i="3"/>
  <c r="N15" i="3"/>
  <c r="M15" i="3"/>
  <c r="K20" i="3"/>
  <c r="G12" i="3"/>
  <c r="N14" i="3"/>
  <c r="M14" i="3"/>
  <c r="K12" i="3"/>
  <c r="J12" i="3"/>
  <c r="H20" i="3"/>
  <c r="H28" i="3" s="1"/>
  <c r="H54" i="3" s="1"/>
  <c r="E20" i="3"/>
  <c r="E28" i="3" s="1"/>
  <c r="D20" i="3"/>
  <c r="H12" i="3"/>
  <c r="G10" i="3"/>
  <c r="G61" i="3" s="1"/>
  <c r="E10" i="3"/>
  <c r="E61" i="3" s="1"/>
  <c r="H9" i="3"/>
  <c r="K9" i="3" s="1"/>
  <c r="G9" i="3"/>
  <c r="J9" i="3" s="1"/>
  <c r="A60" i="3"/>
  <c r="N6" i="3"/>
  <c r="B5" i="3"/>
  <c r="Q105" i="2"/>
  <c r="Q104" i="2"/>
  <c r="M104" i="2"/>
  <c r="N104" i="2"/>
  <c r="Q100" i="2"/>
  <c r="P100" i="2"/>
  <c r="N93" i="2"/>
  <c r="K93" i="2"/>
  <c r="J93" i="2"/>
  <c r="H93" i="2"/>
  <c r="G93" i="2"/>
  <c r="E93" i="2"/>
  <c r="D93" i="2"/>
  <c r="N92" i="2"/>
  <c r="M92" i="2"/>
  <c r="M93" i="2" s="1"/>
  <c r="K87" i="2"/>
  <c r="J87" i="2"/>
  <c r="H87" i="2"/>
  <c r="G87" i="2"/>
  <c r="E87" i="2"/>
  <c r="D87" i="2"/>
  <c r="N86" i="2"/>
  <c r="N87" i="2" s="1"/>
  <c r="M86" i="2"/>
  <c r="N85" i="2"/>
  <c r="M85" i="2"/>
  <c r="M84" i="2" s="1"/>
  <c r="K84" i="2"/>
  <c r="J84" i="2"/>
  <c r="H84" i="2"/>
  <c r="G84" i="2"/>
  <c r="E84" i="2"/>
  <c r="D84" i="2"/>
  <c r="Q83" i="2"/>
  <c r="P83" i="2"/>
  <c r="K83" i="2"/>
  <c r="J83" i="2"/>
  <c r="H83" i="2"/>
  <c r="G83" i="2"/>
  <c r="E83" i="2"/>
  <c r="D83" i="2"/>
  <c r="N82" i="2"/>
  <c r="M82" i="2"/>
  <c r="N81" i="2"/>
  <c r="M81" i="2"/>
  <c r="N80" i="2"/>
  <c r="M80" i="2"/>
  <c r="N79" i="2"/>
  <c r="M79" i="2"/>
  <c r="N78" i="2"/>
  <c r="M78" i="2"/>
  <c r="N77" i="2"/>
  <c r="M77" i="2"/>
  <c r="B77" i="2"/>
  <c r="B78" i="2" s="1"/>
  <c r="B79" i="2" s="1"/>
  <c r="B80" i="2" s="1"/>
  <c r="B81" i="2" s="1"/>
  <c r="B82" i="2" s="1"/>
  <c r="N76" i="2"/>
  <c r="M76" i="2"/>
  <c r="B76" i="2"/>
  <c r="Q75" i="2"/>
  <c r="N75" i="2"/>
  <c r="M75" i="2"/>
  <c r="M83" i="2" s="1"/>
  <c r="B75" i="2"/>
  <c r="Q74" i="2"/>
  <c r="N74" i="2"/>
  <c r="N83" i="2" s="1"/>
  <c r="M74" i="2"/>
  <c r="M73" i="2"/>
  <c r="K73" i="2"/>
  <c r="J73" i="2"/>
  <c r="H73" i="2"/>
  <c r="G73" i="2"/>
  <c r="E73" i="2"/>
  <c r="D73" i="2"/>
  <c r="K72" i="2"/>
  <c r="K89" i="2" s="1"/>
  <c r="K91" i="2" s="1"/>
  <c r="J72" i="2"/>
  <c r="J89" i="2" s="1"/>
  <c r="H72" i="2"/>
  <c r="H89" i="2" s="1"/>
  <c r="H91" i="2" s="1"/>
  <c r="G72" i="2"/>
  <c r="G89" i="2" s="1"/>
  <c r="G91" i="2" s="1"/>
  <c r="E72" i="2"/>
  <c r="E89" i="2" s="1"/>
  <c r="D72" i="2"/>
  <c r="D89" i="2" s="1"/>
  <c r="D91" i="2" s="1"/>
  <c r="N71" i="2"/>
  <c r="M71" i="2"/>
  <c r="N70" i="2"/>
  <c r="M70" i="2"/>
  <c r="M68" i="2" s="1"/>
  <c r="N69" i="2"/>
  <c r="N68" i="2" s="1"/>
  <c r="M69" i="2"/>
  <c r="M72" i="2" s="1"/>
  <c r="K68" i="2"/>
  <c r="J68" i="2"/>
  <c r="H68" i="2"/>
  <c r="G68" i="2"/>
  <c r="E68" i="2"/>
  <c r="D68" i="2"/>
  <c r="N66" i="2"/>
  <c r="K66" i="2"/>
  <c r="J66" i="2"/>
  <c r="H66" i="2"/>
  <c r="G66" i="2"/>
  <c r="E66" i="2"/>
  <c r="E91" i="2" s="1"/>
  <c r="D66" i="2"/>
  <c r="N65" i="2"/>
  <c r="M65" i="2"/>
  <c r="N64" i="2"/>
  <c r="M64" i="2"/>
  <c r="N63" i="2"/>
  <c r="M63" i="2"/>
  <c r="M66" i="2" s="1"/>
  <c r="Q62" i="2"/>
  <c r="J61" i="2"/>
  <c r="H61" i="2"/>
  <c r="G61" i="2"/>
  <c r="E61" i="2"/>
  <c r="D61" i="2"/>
  <c r="K60" i="2"/>
  <c r="J60" i="2"/>
  <c r="H60" i="2"/>
  <c r="G60" i="2"/>
  <c r="E60" i="2"/>
  <c r="D60" i="2"/>
  <c r="A60" i="2"/>
  <c r="N57" i="2"/>
  <c r="N56" i="2"/>
  <c r="M56" i="2"/>
  <c r="K56" i="2"/>
  <c r="J56" i="2"/>
  <c r="H56" i="2"/>
  <c r="G56" i="2"/>
  <c r="E56" i="2"/>
  <c r="D56" i="2"/>
  <c r="N55" i="2"/>
  <c r="M55" i="2"/>
  <c r="H52" i="2"/>
  <c r="E52" i="2"/>
  <c r="D52" i="2"/>
  <c r="K50" i="2"/>
  <c r="J50" i="2"/>
  <c r="H50" i="2"/>
  <c r="G50" i="2"/>
  <c r="E50" i="2"/>
  <c r="D50" i="2"/>
  <c r="N49" i="2"/>
  <c r="M49" i="2"/>
  <c r="M47" i="2" s="1"/>
  <c r="N48" i="2"/>
  <c r="N50" i="2" s="1"/>
  <c r="M48" i="2"/>
  <c r="N47" i="2"/>
  <c r="K47" i="2"/>
  <c r="J47" i="2"/>
  <c r="H47" i="2"/>
  <c r="G47" i="2"/>
  <c r="E47" i="2"/>
  <c r="D47" i="2"/>
  <c r="Q46" i="2"/>
  <c r="Q101" i="2" s="1"/>
  <c r="P46" i="2"/>
  <c r="P101" i="2" s="1"/>
  <c r="K46" i="2"/>
  <c r="J46" i="2"/>
  <c r="H46" i="2"/>
  <c r="G46" i="2"/>
  <c r="E46" i="2"/>
  <c r="D46" i="2"/>
  <c r="N45" i="2"/>
  <c r="M45" i="2"/>
  <c r="N44" i="2"/>
  <c r="M44" i="2"/>
  <c r="N43" i="2"/>
  <c r="M43" i="2"/>
  <c r="N42" i="2"/>
  <c r="M42" i="2"/>
  <c r="N41" i="2"/>
  <c r="M41" i="2"/>
  <c r="N40" i="2"/>
  <c r="N46" i="2" s="1"/>
  <c r="M40" i="2"/>
  <c r="M46" i="2" s="1"/>
  <c r="N39" i="2"/>
  <c r="M39" i="2"/>
  <c r="K39" i="2"/>
  <c r="J39" i="2"/>
  <c r="H39" i="2"/>
  <c r="G39" i="2"/>
  <c r="E39" i="2"/>
  <c r="D39" i="2"/>
  <c r="K38" i="2"/>
  <c r="J38" i="2"/>
  <c r="H38" i="2"/>
  <c r="G38" i="2"/>
  <c r="E38" i="2"/>
  <c r="D38" i="2"/>
  <c r="N37" i="2"/>
  <c r="M37" i="2"/>
  <c r="N36" i="2"/>
  <c r="N38" i="2" s="1"/>
  <c r="M36" i="2"/>
  <c r="M38" i="2" s="1"/>
  <c r="K35" i="2"/>
  <c r="J35" i="2"/>
  <c r="H35" i="2"/>
  <c r="G35" i="2"/>
  <c r="E35" i="2"/>
  <c r="D35" i="2"/>
  <c r="K34" i="2"/>
  <c r="K52" i="2" s="1"/>
  <c r="J34" i="2"/>
  <c r="J52" i="2" s="1"/>
  <c r="H34" i="2"/>
  <c r="G34" i="2"/>
  <c r="G52" i="2" s="1"/>
  <c r="E34" i="2"/>
  <c r="D34" i="2"/>
  <c r="N33" i="2"/>
  <c r="M33" i="2"/>
  <c r="N32" i="2"/>
  <c r="M32" i="2"/>
  <c r="N31" i="2"/>
  <c r="N34" i="2" s="1"/>
  <c r="M31" i="2"/>
  <c r="M34" i="2" s="1"/>
  <c r="N30" i="2"/>
  <c r="M30" i="2"/>
  <c r="K30" i="2"/>
  <c r="J30" i="2"/>
  <c r="H30" i="2"/>
  <c r="G30" i="2"/>
  <c r="E30" i="2"/>
  <c r="D30" i="2"/>
  <c r="K26" i="2"/>
  <c r="J26" i="2"/>
  <c r="H26" i="2"/>
  <c r="G26" i="2"/>
  <c r="E26" i="2"/>
  <c r="D26" i="2"/>
  <c r="N25" i="2"/>
  <c r="N26" i="2" s="1"/>
  <c r="M25" i="2"/>
  <c r="N24" i="2"/>
  <c r="M24" i="2"/>
  <c r="M26" i="2" s="1"/>
  <c r="K23" i="2"/>
  <c r="J23" i="2"/>
  <c r="H23" i="2"/>
  <c r="G23" i="2"/>
  <c r="E23" i="2"/>
  <c r="D23" i="2"/>
  <c r="N22" i="2"/>
  <c r="M22" i="2"/>
  <c r="K20" i="2"/>
  <c r="K28" i="2" s="1"/>
  <c r="J20" i="2"/>
  <c r="J28" i="2" s="1"/>
  <c r="J54" i="2" s="1"/>
  <c r="H20" i="2"/>
  <c r="H28" i="2" s="1"/>
  <c r="H54" i="2" s="1"/>
  <c r="G20" i="2"/>
  <c r="G28" i="2" s="1"/>
  <c r="E20" i="2"/>
  <c r="E28" i="2" s="1"/>
  <c r="E54" i="2" s="1"/>
  <c r="D20" i="2"/>
  <c r="D28" i="2" s="1"/>
  <c r="D54" i="2" s="1"/>
  <c r="N19" i="2"/>
  <c r="M19" i="2"/>
  <c r="N18" i="2"/>
  <c r="N12" i="2" s="1"/>
  <c r="M18" i="2"/>
  <c r="N17" i="2"/>
  <c r="M17" i="2"/>
  <c r="N16" i="2"/>
  <c r="M16" i="2"/>
  <c r="N15" i="2"/>
  <c r="M15" i="2"/>
  <c r="N14" i="2"/>
  <c r="M14" i="2"/>
  <c r="N13" i="2"/>
  <c r="M13" i="2"/>
  <c r="M12" i="2"/>
  <c r="K12" i="2"/>
  <c r="J12" i="2"/>
  <c r="H12" i="2"/>
  <c r="G12" i="2"/>
  <c r="E12" i="2"/>
  <c r="D12" i="2"/>
  <c r="K10" i="2"/>
  <c r="K61" i="2" s="1"/>
  <c r="J10" i="2"/>
  <c r="H10" i="2"/>
  <c r="G10" i="2"/>
  <c r="E10" i="2"/>
  <c r="N9" i="2"/>
  <c r="N60" i="2" s="1"/>
  <c r="M9" i="2"/>
  <c r="M60" i="2" s="1"/>
  <c r="K9" i="2"/>
  <c r="J9" i="2"/>
  <c r="H9" i="2"/>
  <c r="G9" i="2"/>
  <c r="N6" i="2"/>
  <c r="B5" i="2"/>
  <c r="AA915" i="1"/>
  <c r="Z915" i="1"/>
  <c r="Y915" i="1"/>
  <c r="X915" i="1"/>
  <c r="W915" i="1"/>
  <c r="V915" i="1"/>
  <c r="AG911" i="1"/>
  <c r="AO911" i="1" s="1"/>
  <c r="Z911" i="1"/>
  <c r="V911" i="1"/>
  <c r="AC911" i="1" s="1"/>
  <c r="AK911" i="1" s="1"/>
  <c r="AK910" i="1"/>
  <c r="AC910" i="1"/>
  <c r="Z910" i="1"/>
  <c r="AG910" i="1" s="1"/>
  <c r="AO910" i="1" s="1"/>
  <c r="V910" i="1"/>
  <c r="AO908" i="1"/>
  <c r="AH908" i="1"/>
  <c r="AG908" i="1"/>
  <c r="AD908" i="1"/>
  <c r="AC908" i="1"/>
  <c r="AK908" i="1" s="1"/>
  <c r="AA908" i="1"/>
  <c r="Z908" i="1"/>
  <c r="W908" i="1"/>
  <c r="V908" i="1"/>
  <c r="P908" i="1"/>
  <c r="AH907" i="1"/>
  <c r="AG907" i="1"/>
  <c r="AO907" i="1" s="1"/>
  <c r="AD907" i="1"/>
  <c r="AA907" i="1"/>
  <c r="Z907" i="1"/>
  <c r="W907" i="1"/>
  <c r="V907" i="1"/>
  <c r="AC907" i="1" s="1"/>
  <c r="AK907" i="1" s="1"/>
  <c r="P907" i="1"/>
  <c r="AK905" i="1"/>
  <c r="AH905" i="1"/>
  <c r="AD905" i="1"/>
  <c r="AC905" i="1"/>
  <c r="AA905" i="1"/>
  <c r="Z905" i="1"/>
  <c r="AG905" i="1" s="1"/>
  <c r="AO905" i="1" s="1"/>
  <c r="W905" i="1"/>
  <c r="V905" i="1"/>
  <c r="P905" i="1"/>
  <c r="AO904" i="1"/>
  <c r="AH904" i="1"/>
  <c r="AG904" i="1"/>
  <c r="AD904" i="1"/>
  <c r="AC904" i="1"/>
  <c r="AK904" i="1" s="1"/>
  <c r="AA904" i="1"/>
  <c r="Z904" i="1"/>
  <c r="W904" i="1"/>
  <c r="V904" i="1"/>
  <c r="P904" i="1"/>
  <c r="AK902" i="1"/>
  <c r="AH902" i="1"/>
  <c r="AG902" i="1"/>
  <c r="AO902" i="1" s="1"/>
  <c r="AD902" i="1"/>
  <c r="AA902" i="1"/>
  <c r="Z902" i="1"/>
  <c r="W902" i="1"/>
  <c r="V902" i="1"/>
  <c r="AC902" i="1" s="1"/>
  <c r="P902" i="1"/>
  <c r="AK901" i="1"/>
  <c r="AH901" i="1"/>
  <c r="AD901" i="1"/>
  <c r="AC901" i="1"/>
  <c r="AA901" i="1"/>
  <c r="Z901" i="1"/>
  <c r="AG901" i="1" s="1"/>
  <c r="AO901" i="1" s="1"/>
  <c r="W901" i="1"/>
  <c r="V901" i="1"/>
  <c r="P901" i="1"/>
  <c r="AD899" i="1"/>
  <c r="AA899" i="1"/>
  <c r="W899" i="1"/>
  <c r="P899" i="1"/>
  <c r="AD898" i="1"/>
  <c r="AA898" i="1"/>
  <c r="W898" i="1"/>
  <c r="P898" i="1"/>
  <c r="AF894" i="1"/>
  <c r="AD894" i="1"/>
  <c r="AA894" i="1"/>
  <c r="Y894" i="1"/>
  <c r="R894" i="1"/>
  <c r="P894" i="1"/>
  <c r="Y892" i="1"/>
  <c r="AJ890" i="1"/>
  <c r="AE890" i="1"/>
  <c r="X890" i="1"/>
  <c r="Y896" i="1" s="1"/>
  <c r="Q890" i="1"/>
  <c r="AJ888" i="1"/>
  <c r="AF888" i="1"/>
  <c r="AE888" i="1"/>
  <c r="AD888" i="1"/>
  <c r="AC888" i="1"/>
  <c r="AA888" i="1"/>
  <c r="Z888" i="1"/>
  <c r="Y888" i="1"/>
  <c r="X888" i="1"/>
  <c r="W888" i="1"/>
  <c r="V888" i="1"/>
  <c r="W894" i="1" s="1"/>
  <c r="R888" i="1"/>
  <c r="Q888" i="1"/>
  <c r="P888" i="1"/>
  <c r="O888" i="1"/>
  <c r="AX887" i="1"/>
  <c r="AV887" i="1"/>
  <c r="AR887" i="1"/>
  <c r="AO887" i="1"/>
  <c r="AT887" i="1" s="1"/>
  <c r="AN887" i="1"/>
  <c r="AM887" i="1"/>
  <c r="AS887" i="1" s="1"/>
  <c r="AK887" i="1"/>
  <c r="AJ887" i="1"/>
  <c r="AG887" i="1"/>
  <c r="S887" i="1"/>
  <c r="N887" i="1"/>
  <c r="AX886" i="1"/>
  <c r="AV886" i="1"/>
  <c r="AS886" i="1"/>
  <c r="AR886" i="1"/>
  <c r="AP886" i="1"/>
  <c r="AT886" i="1" s="1"/>
  <c r="AN886" i="1"/>
  <c r="AM886" i="1"/>
  <c r="AL886" i="1"/>
  <c r="AJ886" i="1"/>
  <c r="AH886" i="1"/>
  <c r="T886" i="1"/>
  <c r="N886" i="1"/>
  <c r="AX885" i="1"/>
  <c r="AV885" i="1"/>
  <c r="AS885" i="1"/>
  <c r="AN885" i="1"/>
  <c r="AM885" i="1"/>
  <c r="AL885" i="1"/>
  <c r="AR885" i="1" s="1"/>
  <c r="AJ885" i="1"/>
  <c r="AH885" i="1"/>
  <c r="T885" i="1"/>
  <c r="AP885" i="1" s="1"/>
  <c r="AT885" i="1" s="1"/>
  <c r="N885" i="1"/>
  <c r="AX884" i="1"/>
  <c r="AV884" i="1"/>
  <c r="AS884" i="1"/>
  <c r="AN884" i="1"/>
  <c r="AM884" i="1"/>
  <c r="AK884" i="1"/>
  <c r="AR884" i="1" s="1"/>
  <c r="AJ884" i="1"/>
  <c r="AG884" i="1"/>
  <c r="AO884" i="1" s="1"/>
  <c r="AT884" i="1" s="1"/>
  <c r="S884" i="1"/>
  <c r="N884" i="1"/>
  <c r="AS883" i="1"/>
  <c r="AR883" i="1"/>
  <c r="AP883" i="1"/>
  <c r="AN883" i="1"/>
  <c r="AM883" i="1"/>
  <c r="AJ883" i="1"/>
  <c r="AH883" i="1"/>
  <c r="AG883" i="1"/>
  <c r="AO883" i="1" s="1"/>
  <c r="AT883" i="1" s="1"/>
  <c r="T883" i="1"/>
  <c r="S883" i="1"/>
  <c r="N883" i="1"/>
  <c r="AS882" i="1"/>
  <c r="AR882" i="1"/>
  <c r="AO882" i="1"/>
  <c r="AN882" i="1"/>
  <c r="AM882" i="1"/>
  <c r="AJ882" i="1"/>
  <c r="AH882" i="1"/>
  <c r="AP882" i="1" s="1"/>
  <c r="AT882" i="1" s="1"/>
  <c r="AG882" i="1"/>
  <c r="T882" i="1"/>
  <c r="S882" i="1"/>
  <c r="N882" i="1"/>
  <c r="AT881" i="1"/>
  <c r="AS881" i="1"/>
  <c r="AR881" i="1"/>
  <c r="AP881" i="1"/>
  <c r="AO881" i="1"/>
  <c r="AN881" i="1"/>
  <c r="AM881" i="1"/>
  <c r="AJ881" i="1"/>
  <c r="AH881" i="1"/>
  <c r="AG881" i="1"/>
  <c r="T881" i="1"/>
  <c r="S881" i="1"/>
  <c r="N881" i="1"/>
  <c r="AR880" i="1"/>
  <c r="AP880" i="1"/>
  <c r="AO880" i="1"/>
  <c r="AT880" i="1" s="1"/>
  <c r="AN880" i="1"/>
  <c r="AM880" i="1"/>
  <c r="AS880" i="1" s="1"/>
  <c r="AH880" i="1"/>
  <c r="AG880" i="1"/>
  <c r="T880" i="1"/>
  <c r="S880" i="1"/>
  <c r="N880" i="1"/>
  <c r="AJ880" i="1" s="1"/>
  <c r="AR879" i="1"/>
  <c r="AP879" i="1"/>
  <c r="AN879" i="1"/>
  <c r="AM879" i="1"/>
  <c r="AS879" i="1" s="1"/>
  <c r="AJ879" i="1"/>
  <c r="AH879" i="1"/>
  <c r="AG879" i="1"/>
  <c r="T879" i="1"/>
  <c r="S879" i="1"/>
  <c r="AO879" i="1" s="1"/>
  <c r="AT879" i="1" s="1"/>
  <c r="N879" i="1"/>
  <c r="AS878" i="1"/>
  <c r="AR878" i="1"/>
  <c r="AO878" i="1"/>
  <c r="AN878" i="1"/>
  <c r="AM878" i="1"/>
  <c r="AJ878" i="1"/>
  <c r="AH878" i="1"/>
  <c r="AG878" i="1"/>
  <c r="T878" i="1"/>
  <c r="AP878" i="1" s="1"/>
  <c r="S878" i="1"/>
  <c r="N878" i="1"/>
  <c r="AS877" i="1"/>
  <c r="AR877" i="1"/>
  <c r="AP877" i="1"/>
  <c r="AN877" i="1"/>
  <c r="AM877" i="1"/>
  <c r="AJ877" i="1"/>
  <c r="AH877" i="1"/>
  <c r="AG877" i="1"/>
  <c r="AO877" i="1" s="1"/>
  <c r="AT877" i="1" s="1"/>
  <c r="T877" i="1"/>
  <c r="S877" i="1"/>
  <c r="N877" i="1"/>
  <c r="AS876" i="1"/>
  <c r="AR876" i="1"/>
  <c r="AO876" i="1"/>
  <c r="AN876" i="1"/>
  <c r="AM876" i="1"/>
  <c r="AJ876" i="1"/>
  <c r="AH876" i="1"/>
  <c r="AP876" i="1" s="1"/>
  <c r="AT876" i="1" s="1"/>
  <c r="AG876" i="1"/>
  <c r="T876" i="1"/>
  <c r="S876" i="1"/>
  <c r="N876" i="1"/>
  <c r="AX875" i="1"/>
  <c r="AV875" i="1"/>
  <c r="AR875" i="1"/>
  <c r="AP875" i="1"/>
  <c r="AT875" i="1" s="1"/>
  <c r="AN875" i="1"/>
  <c r="AM875" i="1"/>
  <c r="AS875" i="1" s="1"/>
  <c r="AL875" i="1"/>
  <c r="AJ875" i="1"/>
  <c r="AH875" i="1"/>
  <c r="T875" i="1"/>
  <c r="N875" i="1"/>
  <c r="AX874" i="1"/>
  <c r="AV874" i="1"/>
  <c r="AS874" i="1"/>
  <c r="AR874" i="1"/>
  <c r="AP874" i="1"/>
  <c r="AT874" i="1" s="1"/>
  <c r="AN874" i="1"/>
  <c r="AM874" i="1"/>
  <c r="AL874" i="1"/>
  <c r="AJ874" i="1"/>
  <c r="AH874" i="1"/>
  <c r="T874" i="1"/>
  <c r="N874" i="1"/>
  <c r="AX873" i="1"/>
  <c r="AV873" i="1"/>
  <c r="AS873" i="1"/>
  <c r="AR873" i="1"/>
  <c r="AN873" i="1"/>
  <c r="AM873" i="1"/>
  <c r="AL873" i="1"/>
  <c r="AJ873" i="1"/>
  <c r="AH873" i="1"/>
  <c r="T873" i="1"/>
  <c r="AP873" i="1" s="1"/>
  <c r="AT873" i="1" s="1"/>
  <c r="N873" i="1"/>
  <c r="AX872" i="1"/>
  <c r="AV872" i="1"/>
  <c r="AS872" i="1"/>
  <c r="AR872" i="1"/>
  <c r="AN872" i="1"/>
  <c r="AM872" i="1"/>
  <c r="AL872" i="1"/>
  <c r="AJ872" i="1"/>
  <c r="AH872" i="1"/>
  <c r="AP872" i="1" s="1"/>
  <c r="AT872" i="1" s="1"/>
  <c r="T872" i="1"/>
  <c r="N872" i="1"/>
  <c r="AX871" i="1"/>
  <c r="AV871" i="1"/>
  <c r="AT871" i="1"/>
  <c r="AS871" i="1"/>
  <c r="AP871" i="1"/>
  <c r="AN871" i="1"/>
  <c r="AM871" i="1"/>
  <c r="AL871" i="1"/>
  <c r="AR871" i="1" s="1"/>
  <c r="AJ871" i="1"/>
  <c r="AH871" i="1"/>
  <c r="T871" i="1"/>
  <c r="N871" i="1"/>
  <c r="AX870" i="1"/>
  <c r="AV870" i="1"/>
  <c r="AP870" i="1"/>
  <c r="AT870" i="1" s="1"/>
  <c r="AN870" i="1"/>
  <c r="AM870" i="1"/>
  <c r="AS870" i="1" s="1"/>
  <c r="AL870" i="1"/>
  <c r="AR870" i="1" s="1"/>
  <c r="AJ870" i="1"/>
  <c r="AH870" i="1"/>
  <c r="T870" i="1"/>
  <c r="N870" i="1"/>
  <c r="AX869" i="1"/>
  <c r="AV869" i="1"/>
  <c r="AR869" i="1"/>
  <c r="AP869" i="1"/>
  <c r="AT869" i="1" s="1"/>
  <c r="AN869" i="1"/>
  <c r="AM869" i="1"/>
  <c r="AS869" i="1" s="1"/>
  <c r="AL869" i="1"/>
  <c r="AJ869" i="1"/>
  <c r="AH869" i="1"/>
  <c r="T869" i="1"/>
  <c r="N869" i="1"/>
  <c r="AX868" i="1"/>
  <c r="AV868" i="1"/>
  <c r="AS868" i="1"/>
  <c r="AR868" i="1"/>
  <c r="AP868" i="1"/>
  <c r="AT868" i="1" s="1"/>
  <c r="AN868" i="1"/>
  <c r="AM868" i="1"/>
  <c r="AL868" i="1"/>
  <c r="AJ868" i="1"/>
  <c r="AH868" i="1"/>
  <c r="T868" i="1"/>
  <c r="N868" i="1"/>
  <c r="AX867" i="1"/>
  <c r="AV867" i="1"/>
  <c r="AS867" i="1"/>
  <c r="AR867" i="1"/>
  <c r="AN867" i="1"/>
  <c r="AM867" i="1"/>
  <c r="AK867" i="1"/>
  <c r="AJ867" i="1"/>
  <c r="AG867" i="1"/>
  <c r="S867" i="1"/>
  <c r="AO867" i="1" s="1"/>
  <c r="AT867" i="1" s="1"/>
  <c r="N867" i="1"/>
  <c r="AX866" i="1"/>
  <c r="AV866" i="1"/>
  <c r="AS866" i="1"/>
  <c r="AN866" i="1"/>
  <c r="AM866" i="1"/>
  <c r="AK866" i="1"/>
  <c r="AR866" i="1" s="1"/>
  <c r="AJ866" i="1"/>
  <c r="AG866" i="1"/>
  <c r="AO866" i="1" s="1"/>
  <c r="AT866" i="1" s="1"/>
  <c r="S866" i="1"/>
  <c r="N866" i="1"/>
  <c r="AX865" i="1"/>
  <c r="AV865" i="1"/>
  <c r="AT865" i="1"/>
  <c r="AS865" i="1"/>
  <c r="AO865" i="1"/>
  <c r="AN865" i="1"/>
  <c r="AM865" i="1"/>
  <c r="AK865" i="1"/>
  <c r="AR865" i="1" s="1"/>
  <c r="AJ865" i="1"/>
  <c r="AG865" i="1"/>
  <c r="S865" i="1"/>
  <c r="N865" i="1"/>
  <c r="AX864" i="1"/>
  <c r="AV864" i="1"/>
  <c r="AO864" i="1"/>
  <c r="AT864" i="1" s="1"/>
  <c r="AN864" i="1"/>
  <c r="AM864" i="1"/>
  <c r="AS864" i="1" s="1"/>
  <c r="AK864" i="1"/>
  <c r="AR864" i="1" s="1"/>
  <c r="AJ864" i="1"/>
  <c r="AG864" i="1"/>
  <c r="S864" i="1"/>
  <c r="N864" i="1"/>
  <c r="AX863" i="1"/>
  <c r="AV863" i="1"/>
  <c r="AR863" i="1"/>
  <c r="AO863" i="1"/>
  <c r="AT863" i="1" s="1"/>
  <c r="AN863" i="1"/>
  <c r="AM863" i="1"/>
  <c r="AS863" i="1" s="1"/>
  <c r="AK863" i="1"/>
  <c r="AJ863" i="1"/>
  <c r="AG863" i="1"/>
  <c r="S863" i="1"/>
  <c r="N863" i="1"/>
  <c r="AX862" i="1"/>
  <c r="AV862" i="1"/>
  <c r="AS862" i="1"/>
  <c r="AR862" i="1"/>
  <c r="AO862" i="1"/>
  <c r="AT862" i="1" s="1"/>
  <c r="AN862" i="1"/>
  <c r="AM862" i="1"/>
  <c r="AK862" i="1"/>
  <c r="AJ862" i="1"/>
  <c r="AG862" i="1"/>
  <c r="S862" i="1"/>
  <c r="N862" i="1"/>
  <c r="AX861" i="1"/>
  <c r="AV861" i="1"/>
  <c r="AS861" i="1"/>
  <c r="AR861" i="1"/>
  <c r="AN861" i="1"/>
  <c r="AM861" i="1"/>
  <c r="AK861" i="1"/>
  <c r="AJ861" i="1"/>
  <c r="AG861" i="1"/>
  <c r="S861" i="1"/>
  <c r="AO861" i="1" s="1"/>
  <c r="AT861" i="1" s="1"/>
  <c r="N861" i="1"/>
  <c r="AX860" i="1"/>
  <c r="AV860" i="1"/>
  <c r="AS860" i="1"/>
  <c r="AN860" i="1"/>
  <c r="AM860" i="1"/>
  <c r="AK860" i="1"/>
  <c r="AR860" i="1" s="1"/>
  <c r="AJ860" i="1"/>
  <c r="AG860" i="1"/>
  <c r="AO860" i="1" s="1"/>
  <c r="AT860" i="1" s="1"/>
  <c r="S860" i="1"/>
  <c r="N860" i="1"/>
  <c r="AX859" i="1"/>
  <c r="AV859" i="1"/>
  <c r="AT859" i="1"/>
  <c r="AS859" i="1"/>
  <c r="AO859" i="1"/>
  <c r="AN859" i="1"/>
  <c r="AM859" i="1"/>
  <c r="AK859" i="1"/>
  <c r="AR859" i="1" s="1"/>
  <c r="AG859" i="1"/>
  <c r="S859" i="1"/>
  <c r="N859" i="1"/>
  <c r="AJ859" i="1" s="1"/>
  <c r="AX858" i="1"/>
  <c r="AV858" i="1"/>
  <c r="AN858" i="1"/>
  <c r="AM858" i="1"/>
  <c r="AS858" i="1" s="1"/>
  <c r="AK858" i="1"/>
  <c r="AR858" i="1" s="1"/>
  <c r="AJ858" i="1"/>
  <c r="AG858" i="1"/>
  <c r="S858" i="1"/>
  <c r="AO858" i="1" s="1"/>
  <c r="AT858" i="1" s="1"/>
  <c r="N858" i="1"/>
  <c r="AS857" i="1"/>
  <c r="AR857" i="1"/>
  <c r="AN857" i="1"/>
  <c r="AM857" i="1"/>
  <c r="AJ857" i="1"/>
  <c r="AH857" i="1"/>
  <c r="AG857" i="1"/>
  <c r="T857" i="1"/>
  <c r="AP857" i="1" s="1"/>
  <c r="S857" i="1"/>
  <c r="AO857" i="1" s="1"/>
  <c r="AT857" i="1" s="1"/>
  <c r="N857" i="1"/>
  <c r="AR856" i="1"/>
  <c r="AO856" i="1"/>
  <c r="AT856" i="1" s="1"/>
  <c r="AN856" i="1"/>
  <c r="AM856" i="1"/>
  <c r="AS856" i="1" s="1"/>
  <c r="AH856" i="1"/>
  <c r="AG856" i="1"/>
  <c r="T856" i="1"/>
  <c r="AP856" i="1" s="1"/>
  <c r="S856" i="1"/>
  <c r="N856" i="1"/>
  <c r="AJ856" i="1" s="1"/>
  <c r="AR855" i="1"/>
  <c r="AP855" i="1"/>
  <c r="AN855" i="1"/>
  <c r="AM855" i="1"/>
  <c r="AS855" i="1" s="1"/>
  <c r="AJ855" i="1"/>
  <c r="AH855" i="1"/>
  <c r="AG855" i="1"/>
  <c r="T855" i="1"/>
  <c r="S855" i="1"/>
  <c r="N855" i="1"/>
  <c r="AS854" i="1"/>
  <c r="AR854" i="1"/>
  <c r="AO854" i="1"/>
  <c r="AN854" i="1"/>
  <c r="AM854" i="1"/>
  <c r="AJ854" i="1"/>
  <c r="AH854" i="1"/>
  <c r="AG854" i="1"/>
  <c r="T854" i="1"/>
  <c r="S854" i="1"/>
  <c r="N854" i="1"/>
  <c r="AS853" i="1"/>
  <c r="AR853" i="1"/>
  <c r="AP853" i="1"/>
  <c r="AN853" i="1"/>
  <c r="AM853" i="1"/>
  <c r="AJ853" i="1"/>
  <c r="AH853" i="1"/>
  <c r="AG853" i="1"/>
  <c r="AO853" i="1" s="1"/>
  <c r="AT853" i="1" s="1"/>
  <c r="T853" i="1"/>
  <c r="S853" i="1"/>
  <c r="N853" i="1"/>
  <c r="AR852" i="1"/>
  <c r="AN852" i="1"/>
  <c r="AM852" i="1"/>
  <c r="AS852" i="1" s="1"/>
  <c r="AH852" i="1"/>
  <c r="AP852" i="1" s="1"/>
  <c r="AG852" i="1"/>
  <c r="T852" i="1"/>
  <c r="S852" i="1"/>
  <c r="AO852" i="1" s="1"/>
  <c r="AT852" i="1" s="1"/>
  <c r="N852" i="1"/>
  <c r="AJ852" i="1" s="1"/>
  <c r="AR851" i="1"/>
  <c r="AN851" i="1"/>
  <c r="AS851" i="1" s="1"/>
  <c r="AM851" i="1"/>
  <c r="AJ851" i="1"/>
  <c r="AH851" i="1"/>
  <c r="AG851" i="1"/>
  <c r="T851" i="1"/>
  <c r="AP851" i="1" s="1"/>
  <c r="S851" i="1"/>
  <c r="AO851" i="1" s="1"/>
  <c r="AT851" i="1" s="1"/>
  <c r="N851" i="1"/>
  <c r="AR850" i="1"/>
  <c r="AO850" i="1"/>
  <c r="AT850" i="1" s="1"/>
  <c r="AN850" i="1"/>
  <c r="AM850" i="1"/>
  <c r="AS850" i="1" s="1"/>
  <c r="AH850" i="1"/>
  <c r="AG850" i="1"/>
  <c r="T850" i="1"/>
  <c r="AP850" i="1" s="1"/>
  <c r="S850" i="1"/>
  <c r="N850" i="1"/>
  <c r="AJ850" i="1" s="1"/>
  <c r="AR849" i="1"/>
  <c r="AP849" i="1"/>
  <c r="AN849" i="1"/>
  <c r="AM849" i="1"/>
  <c r="AS849" i="1" s="1"/>
  <c r="AH849" i="1"/>
  <c r="AG849" i="1"/>
  <c r="T849" i="1"/>
  <c r="S849" i="1"/>
  <c r="N849" i="1"/>
  <c r="AJ849" i="1" s="1"/>
  <c r="AX848" i="1"/>
  <c r="AV848" i="1"/>
  <c r="AN848" i="1"/>
  <c r="AM848" i="1"/>
  <c r="AS848" i="1" s="1"/>
  <c r="AL848" i="1"/>
  <c r="AR848" i="1" s="1"/>
  <c r="AJ848" i="1"/>
  <c r="AH848" i="1"/>
  <c r="T848" i="1"/>
  <c r="AP848" i="1" s="1"/>
  <c r="AT848" i="1" s="1"/>
  <c r="N848" i="1"/>
  <c r="AX847" i="1"/>
  <c r="AV847" i="1"/>
  <c r="AT847" i="1"/>
  <c r="AP847" i="1"/>
  <c r="AN847" i="1"/>
  <c r="AM847" i="1"/>
  <c r="AS847" i="1" s="1"/>
  <c r="AL847" i="1"/>
  <c r="AR847" i="1" s="1"/>
  <c r="AJ847" i="1"/>
  <c r="T847" i="1"/>
  <c r="N847" i="1"/>
  <c r="AX846" i="1"/>
  <c r="AV846" i="1"/>
  <c r="AN846" i="1"/>
  <c r="AM846" i="1"/>
  <c r="AS846" i="1" s="1"/>
  <c r="AK846" i="1"/>
  <c r="AR846" i="1" s="1"/>
  <c r="AG846" i="1"/>
  <c r="S846" i="1"/>
  <c r="AO846" i="1" s="1"/>
  <c r="AT846" i="1" s="1"/>
  <c r="N846" i="1"/>
  <c r="AJ846" i="1" s="1"/>
  <c r="AX845" i="1"/>
  <c r="AV845" i="1"/>
  <c r="AN845" i="1"/>
  <c r="AM845" i="1"/>
  <c r="AS845" i="1" s="1"/>
  <c r="AL845" i="1"/>
  <c r="AR845" i="1" s="1"/>
  <c r="AH845" i="1"/>
  <c r="T845" i="1"/>
  <c r="AP845" i="1" s="1"/>
  <c r="AT845" i="1" s="1"/>
  <c r="N845" i="1"/>
  <c r="AJ845" i="1" s="1"/>
  <c r="AX844" i="1"/>
  <c r="AV844" i="1"/>
  <c r="AR844" i="1"/>
  <c r="AN844" i="1"/>
  <c r="AM844" i="1"/>
  <c r="AS844" i="1" s="1"/>
  <c r="AL844" i="1"/>
  <c r="AH844" i="1"/>
  <c r="T844" i="1"/>
  <c r="AP844" i="1" s="1"/>
  <c r="AT844" i="1" s="1"/>
  <c r="N844" i="1"/>
  <c r="AJ844" i="1" s="1"/>
  <c r="AX843" i="1"/>
  <c r="AV843" i="1"/>
  <c r="AS843" i="1"/>
  <c r="AR843" i="1"/>
  <c r="AN843" i="1"/>
  <c r="AM843" i="1"/>
  <c r="AL843" i="1"/>
  <c r="AJ843" i="1"/>
  <c r="AH843" i="1"/>
  <c r="T843" i="1"/>
  <c r="AP843" i="1" s="1"/>
  <c r="AT843" i="1" s="1"/>
  <c r="N843" i="1"/>
  <c r="AX842" i="1"/>
  <c r="AV842" i="1"/>
  <c r="AS842" i="1"/>
  <c r="AN842" i="1"/>
  <c r="AM842" i="1"/>
  <c r="AL842" i="1"/>
  <c r="AR842" i="1" s="1"/>
  <c r="AJ842" i="1"/>
  <c r="AH842" i="1"/>
  <c r="T842" i="1"/>
  <c r="AP842" i="1" s="1"/>
  <c r="AT842" i="1" s="1"/>
  <c r="N842" i="1"/>
  <c r="AX841" i="1"/>
  <c r="AV841" i="1"/>
  <c r="AN841" i="1"/>
  <c r="AM841" i="1"/>
  <c r="AS841" i="1" s="1"/>
  <c r="AK841" i="1"/>
  <c r="AR841" i="1" s="1"/>
  <c r="AJ841" i="1"/>
  <c r="AG841" i="1"/>
  <c r="S841" i="1"/>
  <c r="AO841" i="1" s="1"/>
  <c r="AT841" i="1" s="1"/>
  <c r="N841" i="1"/>
  <c r="AX840" i="1"/>
  <c r="AV840" i="1"/>
  <c r="AN840" i="1"/>
  <c r="AM840" i="1"/>
  <c r="AS840" i="1" s="1"/>
  <c r="AK840" i="1"/>
  <c r="AR840" i="1" s="1"/>
  <c r="AG840" i="1"/>
  <c r="S840" i="1"/>
  <c r="AO840" i="1" s="1"/>
  <c r="AT840" i="1" s="1"/>
  <c r="N840" i="1"/>
  <c r="AJ840" i="1" s="1"/>
  <c r="AX839" i="1"/>
  <c r="AV839" i="1"/>
  <c r="AN839" i="1"/>
  <c r="AM839" i="1"/>
  <c r="AS839" i="1" s="1"/>
  <c r="AK839" i="1"/>
  <c r="AR839" i="1" s="1"/>
  <c r="AG839" i="1"/>
  <c r="S839" i="1"/>
  <c r="AO839" i="1" s="1"/>
  <c r="AT839" i="1" s="1"/>
  <c r="N839" i="1"/>
  <c r="AJ839" i="1" s="1"/>
  <c r="AX838" i="1"/>
  <c r="AV838" i="1"/>
  <c r="AR838" i="1"/>
  <c r="AN838" i="1"/>
  <c r="AM838" i="1"/>
  <c r="AS838" i="1" s="1"/>
  <c r="AK838" i="1"/>
  <c r="AG838" i="1"/>
  <c r="S838" i="1"/>
  <c r="AO838" i="1" s="1"/>
  <c r="AT838" i="1" s="1"/>
  <c r="N838" i="1"/>
  <c r="AJ838" i="1" s="1"/>
  <c r="AX837" i="1"/>
  <c r="AV837" i="1"/>
  <c r="AS837" i="1"/>
  <c r="AR837" i="1"/>
  <c r="AN837" i="1"/>
  <c r="AM837" i="1"/>
  <c r="AK837" i="1"/>
  <c r="AJ837" i="1"/>
  <c r="AG837" i="1"/>
  <c r="S837" i="1"/>
  <c r="AO837" i="1" s="1"/>
  <c r="AT837" i="1" s="1"/>
  <c r="N837" i="1"/>
  <c r="AX836" i="1"/>
  <c r="AV836" i="1"/>
  <c r="AS836" i="1"/>
  <c r="AN836" i="1"/>
  <c r="AM836" i="1"/>
  <c r="AL836" i="1"/>
  <c r="AR836" i="1" s="1"/>
  <c r="AJ836" i="1"/>
  <c r="AH836" i="1"/>
  <c r="T836" i="1"/>
  <c r="AP836" i="1" s="1"/>
  <c r="AT836" i="1" s="1"/>
  <c r="N836" i="1"/>
  <c r="AX835" i="1"/>
  <c r="AV835" i="1"/>
  <c r="AN835" i="1"/>
  <c r="AM835" i="1"/>
  <c r="AS835" i="1" s="1"/>
  <c r="AL835" i="1"/>
  <c r="AJ835" i="1"/>
  <c r="AH835" i="1"/>
  <c r="AH888" i="1" s="1"/>
  <c r="T835" i="1"/>
  <c r="N835" i="1"/>
  <c r="AX834" i="1"/>
  <c r="AV834" i="1"/>
  <c r="AN834" i="1"/>
  <c r="AM834" i="1"/>
  <c r="AS834" i="1" s="1"/>
  <c r="AK834" i="1"/>
  <c r="AR834" i="1" s="1"/>
  <c r="AG834" i="1"/>
  <c r="S834" i="1"/>
  <c r="AO834" i="1" s="1"/>
  <c r="AT834" i="1" s="1"/>
  <c r="N834" i="1"/>
  <c r="AJ834" i="1" s="1"/>
  <c r="AX833" i="1"/>
  <c r="AV833" i="1"/>
  <c r="AN833" i="1"/>
  <c r="AM833" i="1"/>
  <c r="AS833" i="1" s="1"/>
  <c r="AK833" i="1"/>
  <c r="AR833" i="1" s="1"/>
  <c r="AG833" i="1"/>
  <c r="S833" i="1"/>
  <c r="AO833" i="1" s="1"/>
  <c r="AT833" i="1" s="1"/>
  <c r="N833" i="1"/>
  <c r="AJ833" i="1" s="1"/>
  <c r="AX832" i="1"/>
  <c r="AV832" i="1"/>
  <c r="AR832" i="1"/>
  <c r="AN832" i="1"/>
  <c r="AN888" i="1" s="1"/>
  <c r="AM832" i="1"/>
  <c r="AK832" i="1"/>
  <c r="AG832" i="1"/>
  <c r="AG888" i="1" s="1"/>
  <c r="S832" i="1"/>
  <c r="AO832" i="1" s="1"/>
  <c r="N832" i="1"/>
  <c r="AJ832" i="1" s="1"/>
  <c r="AJ831" i="1"/>
  <c r="AJ829" i="1"/>
  <c r="AF829" i="1"/>
  <c r="AF890" i="1" s="1"/>
  <c r="AE829" i="1"/>
  <c r="AF892" i="1" s="1"/>
  <c r="AD829" i="1"/>
  <c r="AD890" i="1" s="1"/>
  <c r="AC829" i="1"/>
  <c r="AA829" i="1"/>
  <c r="AA890" i="1" s="1"/>
  <c r="Z829" i="1"/>
  <c r="Z890" i="1" s="1"/>
  <c r="Y829" i="1"/>
  <c r="Y890" i="1" s="1"/>
  <c r="X829" i="1"/>
  <c r="W829" i="1"/>
  <c r="W890" i="1" s="1"/>
  <c r="V829" i="1"/>
  <c r="R829" i="1"/>
  <c r="R890" i="1" s="1"/>
  <c r="Q829" i="1"/>
  <c r="R892" i="1" s="1"/>
  <c r="P829" i="1"/>
  <c r="P890" i="1" s="1"/>
  <c r="O829" i="1"/>
  <c r="AR828" i="1"/>
  <c r="AN828" i="1"/>
  <c r="AS828" i="1" s="1"/>
  <c r="AM828" i="1"/>
  <c r="AJ828" i="1"/>
  <c r="AH828" i="1"/>
  <c r="AG828" i="1"/>
  <c r="T828" i="1"/>
  <c r="AP828" i="1" s="1"/>
  <c r="S828" i="1"/>
  <c r="AO828" i="1" s="1"/>
  <c r="AT828" i="1" s="1"/>
  <c r="N828" i="1"/>
  <c r="AR827" i="1"/>
  <c r="AP827" i="1"/>
  <c r="AN827" i="1"/>
  <c r="AM827" i="1"/>
  <c r="AS827" i="1" s="1"/>
  <c r="AH827" i="1"/>
  <c r="AG827" i="1"/>
  <c r="AO827" i="1" s="1"/>
  <c r="T827" i="1"/>
  <c r="S827" i="1"/>
  <c r="N827" i="1"/>
  <c r="AJ827" i="1" s="1"/>
  <c r="AR826" i="1"/>
  <c r="AP826" i="1"/>
  <c r="AN826" i="1"/>
  <c r="AM826" i="1"/>
  <c r="AS826" i="1" s="1"/>
  <c r="AH826" i="1"/>
  <c r="AG826" i="1"/>
  <c r="T826" i="1"/>
  <c r="S826" i="1"/>
  <c r="N826" i="1"/>
  <c r="AJ826" i="1" s="1"/>
  <c r="AS825" i="1"/>
  <c r="AR825" i="1"/>
  <c r="AO825" i="1"/>
  <c r="AN825" i="1"/>
  <c r="AM825" i="1"/>
  <c r="AJ825" i="1"/>
  <c r="AH825" i="1"/>
  <c r="AG825" i="1"/>
  <c r="T825" i="1"/>
  <c r="S825" i="1"/>
  <c r="N825" i="1"/>
  <c r="AS824" i="1"/>
  <c r="AR824" i="1"/>
  <c r="AP824" i="1"/>
  <c r="AN824" i="1"/>
  <c r="AM824" i="1"/>
  <c r="AJ824" i="1"/>
  <c r="AH824" i="1"/>
  <c r="AG824" i="1"/>
  <c r="T824" i="1"/>
  <c r="S824" i="1"/>
  <c r="AO824" i="1" s="1"/>
  <c r="AT824" i="1" s="1"/>
  <c r="N824" i="1"/>
  <c r="AR823" i="1"/>
  <c r="AN823" i="1"/>
  <c r="AM823" i="1"/>
  <c r="AS823" i="1" s="1"/>
  <c r="AH823" i="1"/>
  <c r="AG823" i="1"/>
  <c r="T823" i="1"/>
  <c r="AP823" i="1" s="1"/>
  <c r="S823" i="1"/>
  <c r="AO823" i="1" s="1"/>
  <c r="AT823" i="1" s="1"/>
  <c r="N823" i="1"/>
  <c r="AJ823" i="1" s="1"/>
  <c r="AR822" i="1"/>
  <c r="AO822" i="1"/>
  <c r="AN822" i="1"/>
  <c r="AS822" i="1" s="1"/>
  <c r="AM822" i="1"/>
  <c r="AJ822" i="1"/>
  <c r="AH822" i="1"/>
  <c r="AG822" i="1"/>
  <c r="T822" i="1"/>
  <c r="AP822" i="1" s="1"/>
  <c r="S822" i="1"/>
  <c r="N822" i="1"/>
  <c r="AR821" i="1"/>
  <c r="AN821" i="1"/>
  <c r="AM821" i="1"/>
  <c r="AS821" i="1" s="1"/>
  <c r="AH821" i="1"/>
  <c r="AG821" i="1"/>
  <c r="AO821" i="1" s="1"/>
  <c r="AT821" i="1" s="1"/>
  <c r="T821" i="1"/>
  <c r="AP821" i="1" s="1"/>
  <c r="S821" i="1"/>
  <c r="N821" i="1"/>
  <c r="AJ821" i="1" s="1"/>
  <c r="AR820" i="1"/>
  <c r="AN820" i="1"/>
  <c r="AS820" i="1" s="1"/>
  <c r="AM820" i="1"/>
  <c r="AJ820" i="1"/>
  <c r="AH820" i="1"/>
  <c r="AP820" i="1" s="1"/>
  <c r="AG820" i="1"/>
  <c r="T820" i="1"/>
  <c r="S820" i="1"/>
  <c r="AO820" i="1" s="1"/>
  <c r="N820" i="1"/>
  <c r="AS819" i="1"/>
  <c r="AR819" i="1"/>
  <c r="AO819" i="1"/>
  <c r="AN819" i="1"/>
  <c r="AM819" i="1"/>
  <c r="AJ819" i="1"/>
  <c r="AH819" i="1"/>
  <c r="AG819" i="1"/>
  <c r="T819" i="1"/>
  <c r="S819" i="1"/>
  <c r="N819" i="1"/>
  <c r="AR818" i="1"/>
  <c r="AP818" i="1"/>
  <c r="AN818" i="1"/>
  <c r="AM818" i="1"/>
  <c r="AS818" i="1" s="1"/>
  <c r="AH818" i="1"/>
  <c r="AG818" i="1"/>
  <c r="T818" i="1"/>
  <c r="S818" i="1"/>
  <c r="AO818" i="1" s="1"/>
  <c r="AT818" i="1" s="1"/>
  <c r="N818" i="1"/>
  <c r="AJ818" i="1" s="1"/>
  <c r="AR817" i="1"/>
  <c r="AN817" i="1"/>
  <c r="AM817" i="1"/>
  <c r="AH817" i="1"/>
  <c r="AG817" i="1"/>
  <c r="T817" i="1"/>
  <c r="AP817" i="1" s="1"/>
  <c r="S817" i="1"/>
  <c r="AO817" i="1" s="1"/>
  <c r="AT817" i="1" s="1"/>
  <c r="N817" i="1"/>
  <c r="AJ817" i="1" s="1"/>
  <c r="AR816" i="1"/>
  <c r="AN816" i="1"/>
  <c r="AS816" i="1" s="1"/>
  <c r="AM816" i="1"/>
  <c r="AJ816" i="1"/>
  <c r="AH816" i="1"/>
  <c r="AG816" i="1"/>
  <c r="T816" i="1"/>
  <c r="AP816" i="1" s="1"/>
  <c r="S816" i="1"/>
  <c r="AO816" i="1" s="1"/>
  <c r="AT816" i="1" s="1"/>
  <c r="N816" i="1"/>
  <c r="AR815" i="1"/>
  <c r="AN815" i="1"/>
  <c r="AM815" i="1"/>
  <c r="AS815" i="1" s="1"/>
  <c r="AH815" i="1"/>
  <c r="AG815" i="1"/>
  <c r="AO815" i="1" s="1"/>
  <c r="AT815" i="1" s="1"/>
  <c r="T815" i="1"/>
  <c r="AP815" i="1" s="1"/>
  <c r="S815" i="1"/>
  <c r="N815" i="1"/>
  <c r="AJ815" i="1" s="1"/>
  <c r="AR814" i="1"/>
  <c r="AN814" i="1"/>
  <c r="AS814" i="1" s="1"/>
  <c r="AM814" i="1"/>
  <c r="AJ814" i="1"/>
  <c r="AH814" i="1"/>
  <c r="AP814" i="1" s="1"/>
  <c r="AG814" i="1"/>
  <c r="T814" i="1"/>
  <c r="S814" i="1"/>
  <c r="N814" i="1"/>
  <c r="AS813" i="1"/>
  <c r="AR813" i="1"/>
  <c r="AO813" i="1"/>
  <c r="AN813" i="1"/>
  <c r="AM813" i="1"/>
  <c r="AJ813" i="1"/>
  <c r="AH813" i="1"/>
  <c r="AG813" i="1"/>
  <c r="T813" i="1"/>
  <c r="AP813" i="1" s="1"/>
  <c r="S813" i="1"/>
  <c r="N813" i="1"/>
  <c r="AR812" i="1"/>
  <c r="AP812" i="1"/>
  <c r="AN812" i="1"/>
  <c r="AM812" i="1"/>
  <c r="AS812" i="1" s="1"/>
  <c r="AJ812" i="1"/>
  <c r="AH812" i="1"/>
  <c r="AG812" i="1"/>
  <c r="T812" i="1"/>
  <c r="S812" i="1"/>
  <c r="N812" i="1"/>
  <c r="AR811" i="1"/>
  <c r="AN811" i="1"/>
  <c r="AM811" i="1"/>
  <c r="AS811" i="1" s="1"/>
  <c r="AH811" i="1"/>
  <c r="AG811" i="1"/>
  <c r="T811" i="1"/>
  <c r="AP811" i="1" s="1"/>
  <c r="AT811" i="1" s="1"/>
  <c r="S811" i="1"/>
  <c r="AO811" i="1" s="1"/>
  <c r="N811" i="1"/>
  <c r="AJ811" i="1" s="1"/>
  <c r="AS810" i="1"/>
  <c r="AR810" i="1"/>
  <c r="AN810" i="1"/>
  <c r="AM810" i="1"/>
  <c r="AJ810" i="1"/>
  <c r="AH810" i="1"/>
  <c r="AG810" i="1"/>
  <c r="T810" i="1"/>
  <c r="AP810" i="1" s="1"/>
  <c r="S810" i="1"/>
  <c r="AO810" i="1" s="1"/>
  <c r="AT810" i="1" s="1"/>
  <c r="N810" i="1"/>
  <c r="AR809" i="1"/>
  <c r="AN809" i="1"/>
  <c r="AM809" i="1"/>
  <c r="AS809" i="1" s="1"/>
  <c r="AH809" i="1"/>
  <c r="AG809" i="1"/>
  <c r="AO809" i="1" s="1"/>
  <c r="AT809" i="1" s="1"/>
  <c r="T809" i="1"/>
  <c r="AP809" i="1" s="1"/>
  <c r="S809" i="1"/>
  <c r="N809" i="1"/>
  <c r="AJ809" i="1" s="1"/>
  <c r="AR808" i="1"/>
  <c r="AP808" i="1"/>
  <c r="AN808" i="1"/>
  <c r="AM808" i="1"/>
  <c r="AS808" i="1" s="1"/>
  <c r="AJ808" i="1"/>
  <c r="AH808" i="1"/>
  <c r="AG808" i="1"/>
  <c r="T808" i="1"/>
  <c r="S808" i="1"/>
  <c r="N808" i="1"/>
  <c r="AR807" i="1"/>
  <c r="AO807" i="1"/>
  <c r="AN807" i="1"/>
  <c r="AM807" i="1"/>
  <c r="AS807" i="1" s="1"/>
  <c r="AJ807" i="1"/>
  <c r="AH807" i="1"/>
  <c r="AG807" i="1"/>
  <c r="T807" i="1"/>
  <c r="AP807" i="1" s="1"/>
  <c r="S807" i="1"/>
  <c r="N807" i="1"/>
  <c r="AR806" i="1"/>
  <c r="AP806" i="1"/>
  <c r="AN806" i="1"/>
  <c r="AM806" i="1"/>
  <c r="AS806" i="1" s="1"/>
  <c r="AH806" i="1"/>
  <c r="AG806" i="1"/>
  <c r="T806" i="1"/>
  <c r="S806" i="1"/>
  <c r="N806" i="1"/>
  <c r="AJ806" i="1" s="1"/>
  <c r="AR805" i="1"/>
  <c r="AP805" i="1"/>
  <c r="AN805" i="1"/>
  <c r="AM805" i="1"/>
  <c r="AS805" i="1" s="1"/>
  <c r="AH805" i="1"/>
  <c r="AG805" i="1"/>
  <c r="T805" i="1"/>
  <c r="S805" i="1"/>
  <c r="AO805" i="1" s="1"/>
  <c r="AT805" i="1" s="1"/>
  <c r="N805" i="1"/>
  <c r="AJ805" i="1" s="1"/>
  <c r="AS804" i="1"/>
  <c r="AR804" i="1"/>
  <c r="AO804" i="1"/>
  <c r="AN804" i="1"/>
  <c r="AM804" i="1"/>
  <c r="AJ804" i="1"/>
  <c r="AH804" i="1"/>
  <c r="AG804" i="1"/>
  <c r="T804" i="1"/>
  <c r="AP804" i="1" s="1"/>
  <c r="S804" i="1"/>
  <c r="N804" i="1"/>
  <c r="AR803" i="1"/>
  <c r="AP803" i="1"/>
  <c r="AN803" i="1"/>
  <c r="AM803" i="1"/>
  <c r="AS803" i="1" s="1"/>
  <c r="AH803" i="1"/>
  <c r="AG803" i="1"/>
  <c r="AO803" i="1" s="1"/>
  <c r="T803" i="1"/>
  <c r="S803" i="1"/>
  <c r="N803" i="1"/>
  <c r="AJ803" i="1" s="1"/>
  <c r="AR802" i="1"/>
  <c r="AN802" i="1"/>
  <c r="AM802" i="1"/>
  <c r="AS802" i="1" s="1"/>
  <c r="AH802" i="1"/>
  <c r="AP802" i="1" s="1"/>
  <c r="AG802" i="1"/>
  <c r="T802" i="1"/>
  <c r="S802" i="1"/>
  <c r="N802" i="1"/>
  <c r="AJ802" i="1" s="1"/>
  <c r="AR801" i="1"/>
  <c r="AN801" i="1"/>
  <c r="AM801" i="1"/>
  <c r="AS801" i="1" s="1"/>
  <c r="AH801" i="1"/>
  <c r="AG801" i="1"/>
  <c r="T801" i="1"/>
  <c r="S801" i="1"/>
  <c r="AO801" i="1" s="1"/>
  <c r="N801" i="1"/>
  <c r="AJ801" i="1" s="1"/>
  <c r="AR800" i="1"/>
  <c r="AN800" i="1"/>
  <c r="AS800" i="1" s="1"/>
  <c r="AM800" i="1"/>
  <c r="AJ800" i="1"/>
  <c r="AH800" i="1"/>
  <c r="AG800" i="1"/>
  <c r="T800" i="1"/>
  <c r="AP800" i="1" s="1"/>
  <c r="S800" i="1"/>
  <c r="AO800" i="1" s="1"/>
  <c r="N800" i="1"/>
  <c r="AS799" i="1"/>
  <c r="AR799" i="1"/>
  <c r="AO799" i="1"/>
  <c r="AN799" i="1"/>
  <c r="AM799" i="1"/>
  <c r="AJ799" i="1"/>
  <c r="AH799" i="1"/>
  <c r="AG799" i="1"/>
  <c r="T799" i="1"/>
  <c r="AP799" i="1" s="1"/>
  <c r="S799" i="1"/>
  <c r="N799" i="1"/>
  <c r="AR798" i="1"/>
  <c r="AP798" i="1"/>
  <c r="AN798" i="1"/>
  <c r="AM798" i="1"/>
  <c r="AS798" i="1" s="1"/>
  <c r="AH798" i="1"/>
  <c r="AG798" i="1"/>
  <c r="T798" i="1"/>
  <c r="S798" i="1"/>
  <c r="AO798" i="1" s="1"/>
  <c r="AT798" i="1" s="1"/>
  <c r="N798" i="1"/>
  <c r="AJ798" i="1" s="1"/>
  <c r="AR797" i="1"/>
  <c r="AN797" i="1"/>
  <c r="AS797" i="1" s="1"/>
  <c r="AM797" i="1"/>
  <c r="AJ797" i="1"/>
  <c r="AH797" i="1"/>
  <c r="AG797" i="1"/>
  <c r="T797" i="1"/>
  <c r="AP797" i="1" s="1"/>
  <c r="S797" i="1"/>
  <c r="AO797" i="1" s="1"/>
  <c r="N797" i="1"/>
  <c r="AS796" i="1"/>
  <c r="AR796" i="1"/>
  <c r="AO796" i="1"/>
  <c r="AN796" i="1"/>
  <c r="AM796" i="1"/>
  <c r="AJ796" i="1"/>
  <c r="AH796" i="1"/>
  <c r="AG796" i="1"/>
  <c r="T796" i="1"/>
  <c r="AP796" i="1" s="1"/>
  <c r="S796" i="1"/>
  <c r="N796" i="1"/>
  <c r="AR795" i="1"/>
  <c r="AP795" i="1"/>
  <c r="AN795" i="1"/>
  <c r="AM795" i="1"/>
  <c r="AS795" i="1" s="1"/>
  <c r="AH795" i="1"/>
  <c r="AG795" i="1"/>
  <c r="T795" i="1"/>
  <c r="S795" i="1"/>
  <c r="AO795" i="1" s="1"/>
  <c r="AT795" i="1" s="1"/>
  <c r="N795" i="1"/>
  <c r="AJ795" i="1" s="1"/>
  <c r="AR794" i="1"/>
  <c r="AN794" i="1"/>
  <c r="AS794" i="1" s="1"/>
  <c r="AM794" i="1"/>
  <c r="AJ794" i="1"/>
  <c r="AH794" i="1"/>
  <c r="AG794" i="1"/>
  <c r="T794" i="1"/>
  <c r="S794" i="1"/>
  <c r="AO794" i="1" s="1"/>
  <c r="N794" i="1"/>
  <c r="AS793" i="1"/>
  <c r="AR793" i="1"/>
  <c r="AO793" i="1"/>
  <c r="AN793" i="1"/>
  <c r="AM793" i="1"/>
  <c r="AJ793" i="1"/>
  <c r="AH793" i="1"/>
  <c r="AG793" i="1"/>
  <c r="T793" i="1"/>
  <c r="AP793" i="1" s="1"/>
  <c r="S793" i="1"/>
  <c r="N793" i="1"/>
  <c r="AR792" i="1"/>
  <c r="AP792" i="1"/>
  <c r="AN792" i="1"/>
  <c r="AM792" i="1"/>
  <c r="AS792" i="1" s="1"/>
  <c r="AH792" i="1"/>
  <c r="AG792" i="1"/>
  <c r="T792" i="1"/>
  <c r="S792" i="1"/>
  <c r="AO792" i="1" s="1"/>
  <c r="AT792" i="1" s="1"/>
  <c r="N792" i="1"/>
  <c r="AJ792" i="1" s="1"/>
  <c r="AR791" i="1"/>
  <c r="AN791" i="1"/>
  <c r="AS791" i="1" s="1"/>
  <c r="AM791" i="1"/>
  <c r="AJ791" i="1"/>
  <c r="AH791" i="1"/>
  <c r="AG791" i="1"/>
  <c r="T791" i="1"/>
  <c r="AP791" i="1" s="1"/>
  <c r="S791" i="1"/>
  <c r="AO791" i="1" s="1"/>
  <c r="AT791" i="1" s="1"/>
  <c r="N791" i="1"/>
  <c r="AS790" i="1"/>
  <c r="AR790" i="1"/>
  <c r="AO790" i="1"/>
  <c r="AN790" i="1"/>
  <c r="AM790" i="1"/>
  <c r="AJ790" i="1"/>
  <c r="AH790" i="1"/>
  <c r="AG790" i="1"/>
  <c r="T790" i="1"/>
  <c r="AP790" i="1" s="1"/>
  <c r="S790" i="1"/>
  <c r="N790" i="1"/>
  <c r="AR789" i="1"/>
  <c r="AP789" i="1"/>
  <c r="AN789" i="1"/>
  <c r="AM789" i="1"/>
  <c r="AS789" i="1" s="1"/>
  <c r="AH789" i="1"/>
  <c r="AG789" i="1"/>
  <c r="T789" i="1"/>
  <c r="S789" i="1"/>
  <c r="N789" i="1"/>
  <c r="AJ789" i="1" s="1"/>
  <c r="AR788" i="1"/>
  <c r="AN788" i="1"/>
  <c r="AS788" i="1" s="1"/>
  <c r="AM788" i="1"/>
  <c r="AJ788" i="1"/>
  <c r="AH788" i="1"/>
  <c r="AG788" i="1"/>
  <c r="T788" i="1"/>
  <c r="AP788" i="1" s="1"/>
  <c r="S788" i="1"/>
  <c r="AO788" i="1" s="1"/>
  <c r="N788" i="1"/>
  <c r="AS787" i="1"/>
  <c r="AR787" i="1"/>
  <c r="AO787" i="1"/>
  <c r="AN787" i="1"/>
  <c r="AM787" i="1"/>
  <c r="AJ787" i="1"/>
  <c r="AH787" i="1"/>
  <c r="AG787" i="1"/>
  <c r="T787" i="1"/>
  <c r="AP787" i="1" s="1"/>
  <c r="S787" i="1"/>
  <c r="N787" i="1"/>
  <c r="AT786" i="1"/>
  <c r="AR786" i="1"/>
  <c r="AP786" i="1"/>
  <c r="AN786" i="1"/>
  <c r="AM786" i="1"/>
  <c r="AS786" i="1" s="1"/>
  <c r="AH786" i="1"/>
  <c r="AG786" i="1"/>
  <c r="T786" i="1"/>
  <c r="S786" i="1"/>
  <c r="AO786" i="1" s="1"/>
  <c r="N786" i="1"/>
  <c r="AJ786" i="1" s="1"/>
  <c r="AR785" i="1"/>
  <c r="AN785" i="1"/>
  <c r="AS785" i="1" s="1"/>
  <c r="AM785" i="1"/>
  <c r="AJ785" i="1"/>
  <c r="AH785" i="1"/>
  <c r="AG785" i="1"/>
  <c r="T785" i="1"/>
  <c r="AP785" i="1" s="1"/>
  <c r="S785" i="1"/>
  <c r="AO785" i="1" s="1"/>
  <c r="N785" i="1"/>
  <c r="AS784" i="1"/>
  <c r="AR784" i="1"/>
  <c r="AO784" i="1"/>
  <c r="AN784" i="1"/>
  <c r="AM784" i="1"/>
  <c r="AJ784" i="1"/>
  <c r="AH784" i="1"/>
  <c r="AG784" i="1"/>
  <c r="T784" i="1"/>
  <c r="AP784" i="1" s="1"/>
  <c r="S784" i="1"/>
  <c r="N784" i="1"/>
  <c r="AR783" i="1"/>
  <c r="AP783" i="1"/>
  <c r="AN783" i="1"/>
  <c r="AM783" i="1"/>
  <c r="AS783" i="1" s="1"/>
  <c r="AH783" i="1"/>
  <c r="AG783" i="1"/>
  <c r="T783" i="1"/>
  <c r="S783" i="1"/>
  <c r="N783" i="1"/>
  <c r="AJ783" i="1" s="1"/>
  <c r="AR782" i="1"/>
  <c r="AN782" i="1"/>
  <c r="AS782" i="1" s="1"/>
  <c r="AM782" i="1"/>
  <c r="AJ782" i="1"/>
  <c r="AH782" i="1"/>
  <c r="AG782" i="1"/>
  <c r="T782" i="1"/>
  <c r="AP782" i="1" s="1"/>
  <c r="S782" i="1"/>
  <c r="AO782" i="1" s="1"/>
  <c r="N782" i="1"/>
  <c r="AS781" i="1"/>
  <c r="AR781" i="1"/>
  <c r="AO781" i="1"/>
  <c r="AN781" i="1"/>
  <c r="AM781" i="1"/>
  <c r="AJ781" i="1"/>
  <c r="AH781" i="1"/>
  <c r="AG781" i="1"/>
  <c r="T781" i="1"/>
  <c r="AP781" i="1" s="1"/>
  <c r="S781" i="1"/>
  <c r="N781" i="1"/>
  <c r="AR780" i="1"/>
  <c r="AP780" i="1"/>
  <c r="AN780" i="1"/>
  <c r="AM780" i="1"/>
  <c r="AS780" i="1" s="1"/>
  <c r="AH780" i="1"/>
  <c r="AG780" i="1"/>
  <c r="T780" i="1"/>
  <c r="S780" i="1"/>
  <c r="N780" i="1"/>
  <c r="AJ780" i="1" s="1"/>
  <c r="AR779" i="1"/>
  <c r="AN779" i="1"/>
  <c r="AS779" i="1" s="1"/>
  <c r="AM779" i="1"/>
  <c r="AJ779" i="1"/>
  <c r="AH779" i="1"/>
  <c r="AG779" i="1"/>
  <c r="T779" i="1"/>
  <c r="AP779" i="1" s="1"/>
  <c r="S779" i="1"/>
  <c r="AO779" i="1" s="1"/>
  <c r="N779" i="1"/>
  <c r="AS778" i="1"/>
  <c r="AR778" i="1"/>
  <c r="AO778" i="1"/>
  <c r="AN778" i="1"/>
  <c r="AM778" i="1"/>
  <c r="AJ778" i="1"/>
  <c r="AH778" i="1"/>
  <c r="AG778" i="1"/>
  <c r="T778" i="1"/>
  <c r="AP778" i="1" s="1"/>
  <c r="S778" i="1"/>
  <c r="N778" i="1"/>
  <c r="AR777" i="1"/>
  <c r="AN777" i="1"/>
  <c r="AM777" i="1"/>
  <c r="AS777" i="1" s="1"/>
  <c r="AH777" i="1"/>
  <c r="AP777" i="1" s="1"/>
  <c r="AG777" i="1"/>
  <c r="T777" i="1"/>
  <c r="S777" i="1"/>
  <c r="N777" i="1"/>
  <c r="AJ777" i="1" s="1"/>
  <c r="AR776" i="1"/>
  <c r="AN776" i="1"/>
  <c r="AS776" i="1" s="1"/>
  <c r="AM776" i="1"/>
  <c r="AJ776" i="1"/>
  <c r="AH776" i="1"/>
  <c r="AG776" i="1"/>
  <c r="T776" i="1"/>
  <c r="AP776" i="1" s="1"/>
  <c r="S776" i="1"/>
  <c r="AO776" i="1" s="1"/>
  <c r="AT776" i="1" s="1"/>
  <c r="N776" i="1"/>
  <c r="AS775" i="1"/>
  <c r="AR775" i="1"/>
  <c r="AO775" i="1"/>
  <c r="AT775" i="1" s="1"/>
  <c r="AN775" i="1"/>
  <c r="AM775" i="1"/>
  <c r="AJ775" i="1"/>
  <c r="AH775" i="1"/>
  <c r="AG775" i="1"/>
  <c r="T775" i="1"/>
  <c r="AP775" i="1" s="1"/>
  <c r="S775" i="1"/>
  <c r="N775" i="1"/>
  <c r="AR774" i="1"/>
  <c r="AP774" i="1"/>
  <c r="AN774" i="1"/>
  <c r="AM774" i="1"/>
  <c r="AS774" i="1" s="1"/>
  <c r="AH774" i="1"/>
  <c r="AG774" i="1"/>
  <c r="T774" i="1"/>
  <c r="S774" i="1"/>
  <c r="AO774" i="1" s="1"/>
  <c r="AT774" i="1" s="1"/>
  <c r="N774" i="1"/>
  <c r="AJ774" i="1" s="1"/>
  <c r="AS773" i="1"/>
  <c r="AR773" i="1"/>
  <c r="AN773" i="1"/>
  <c r="AM773" i="1"/>
  <c r="AJ773" i="1"/>
  <c r="AH773" i="1"/>
  <c r="AG773" i="1"/>
  <c r="T773" i="1"/>
  <c r="S773" i="1"/>
  <c r="AO773" i="1" s="1"/>
  <c r="N773" i="1"/>
  <c r="AS772" i="1"/>
  <c r="AR772" i="1"/>
  <c r="AO772" i="1"/>
  <c r="AN772" i="1"/>
  <c r="AM772" i="1"/>
  <c r="AJ772" i="1"/>
  <c r="AH772" i="1"/>
  <c r="AG772" i="1"/>
  <c r="T772" i="1"/>
  <c r="AP772" i="1" s="1"/>
  <c r="AT772" i="1" s="1"/>
  <c r="S772" i="1"/>
  <c r="N772" i="1"/>
  <c r="AR771" i="1"/>
  <c r="AN771" i="1"/>
  <c r="AM771" i="1"/>
  <c r="AS771" i="1" s="1"/>
  <c r="AH771" i="1"/>
  <c r="AP771" i="1" s="1"/>
  <c r="AG771" i="1"/>
  <c r="T771" i="1"/>
  <c r="S771" i="1"/>
  <c r="N771" i="1"/>
  <c r="AJ771" i="1" s="1"/>
  <c r="AS770" i="1"/>
  <c r="AR770" i="1"/>
  <c r="AO770" i="1"/>
  <c r="AN770" i="1"/>
  <c r="AM770" i="1"/>
  <c r="AJ770" i="1"/>
  <c r="AH770" i="1"/>
  <c r="AG770" i="1"/>
  <c r="T770" i="1"/>
  <c r="AP770" i="1" s="1"/>
  <c r="S770" i="1"/>
  <c r="N770" i="1"/>
  <c r="AS769" i="1"/>
  <c r="AR769" i="1"/>
  <c r="AP769" i="1"/>
  <c r="AN769" i="1"/>
  <c r="AM769" i="1"/>
  <c r="AJ769" i="1"/>
  <c r="AH769" i="1"/>
  <c r="AG769" i="1"/>
  <c r="AO769" i="1" s="1"/>
  <c r="AT769" i="1" s="1"/>
  <c r="T769" i="1"/>
  <c r="S769" i="1"/>
  <c r="N769" i="1"/>
  <c r="AR768" i="1"/>
  <c r="AN768" i="1"/>
  <c r="AM768" i="1"/>
  <c r="AS768" i="1" s="1"/>
  <c r="AH768" i="1"/>
  <c r="AG768" i="1"/>
  <c r="T768" i="1"/>
  <c r="AP768" i="1" s="1"/>
  <c r="S768" i="1"/>
  <c r="AO768" i="1" s="1"/>
  <c r="N768" i="1"/>
  <c r="AJ768" i="1" s="1"/>
  <c r="AS767" i="1"/>
  <c r="AR767" i="1"/>
  <c r="AO767" i="1"/>
  <c r="AN767" i="1"/>
  <c r="AM767" i="1"/>
  <c r="AJ767" i="1"/>
  <c r="AH767" i="1"/>
  <c r="AG767" i="1"/>
  <c r="T767" i="1"/>
  <c r="AP767" i="1" s="1"/>
  <c r="S767" i="1"/>
  <c r="N767" i="1"/>
  <c r="AS766" i="1"/>
  <c r="AR766" i="1"/>
  <c r="AP766" i="1"/>
  <c r="AN766" i="1"/>
  <c r="AM766" i="1"/>
  <c r="AJ766" i="1"/>
  <c r="AH766" i="1"/>
  <c r="AG766" i="1"/>
  <c r="AO766" i="1" s="1"/>
  <c r="T766" i="1"/>
  <c r="S766" i="1"/>
  <c r="N766" i="1"/>
  <c r="AS765" i="1"/>
  <c r="AR765" i="1"/>
  <c r="AN765" i="1"/>
  <c r="AM765" i="1"/>
  <c r="AJ765" i="1"/>
  <c r="AH765" i="1"/>
  <c r="AP765" i="1" s="1"/>
  <c r="AG765" i="1"/>
  <c r="T765" i="1"/>
  <c r="S765" i="1"/>
  <c r="N765" i="1"/>
  <c r="AS764" i="1"/>
  <c r="AR764" i="1"/>
  <c r="AN764" i="1"/>
  <c r="AM764" i="1"/>
  <c r="AJ764" i="1"/>
  <c r="AH764" i="1"/>
  <c r="AG764" i="1"/>
  <c r="T764" i="1"/>
  <c r="S764" i="1"/>
  <c r="AO764" i="1" s="1"/>
  <c r="N764" i="1"/>
  <c r="AV763" i="1"/>
  <c r="AR763" i="1"/>
  <c r="AN763" i="1"/>
  <c r="AM763" i="1"/>
  <c r="AS763" i="1" s="1"/>
  <c r="AH763" i="1"/>
  <c r="AG763" i="1"/>
  <c r="T763" i="1"/>
  <c r="AP763" i="1" s="1"/>
  <c r="S763" i="1"/>
  <c r="N763" i="1"/>
  <c r="AJ763" i="1" s="1"/>
  <c r="AR762" i="1"/>
  <c r="AO762" i="1"/>
  <c r="AN762" i="1"/>
  <c r="AM762" i="1"/>
  <c r="AS762" i="1" s="1"/>
  <c r="AH762" i="1"/>
  <c r="AG762" i="1"/>
  <c r="T762" i="1"/>
  <c r="AP762" i="1" s="1"/>
  <c r="AT762" i="1" s="1"/>
  <c r="S762" i="1"/>
  <c r="AV762" i="1" s="1"/>
  <c r="N762" i="1"/>
  <c r="AJ762" i="1" s="1"/>
  <c r="AS761" i="1"/>
  <c r="AR761" i="1"/>
  <c r="AN761" i="1"/>
  <c r="AM761" i="1"/>
  <c r="AH761" i="1"/>
  <c r="AP761" i="1" s="1"/>
  <c r="AT761" i="1" s="1"/>
  <c r="AG761" i="1"/>
  <c r="T761" i="1"/>
  <c r="S761" i="1"/>
  <c r="AO761" i="1" s="1"/>
  <c r="N761" i="1"/>
  <c r="AJ761" i="1" s="1"/>
  <c r="AX760" i="1"/>
  <c r="AR760" i="1"/>
  <c r="AO760" i="1"/>
  <c r="AN760" i="1"/>
  <c r="AM760" i="1"/>
  <c r="AS760" i="1" s="1"/>
  <c r="AH760" i="1"/>
  <c r="AG760" i="1"/>
  <c r="T760" i="1"/>
  <c r="AP760" i="1" s="1"/>
  <c r="AT760" i="1" s="1"/>
  <c r="S760" i="1"/>
  <c r="N760" i="1"/>
  <c r="AJ760" i="1" s="1"/>
  <c r="AR759" i="1"/>
  <c r="AN759" i="1"/>
  <c r="AM759" i="1"/>
  <c r="AS759" i="1" s="1"/>
  <c r="AH759" i="1"/>
  <c r="AG759" i="1"/>
  <c r="T759" i="1"/>
  <c r="AP759" i="1" s="1"/>
  <c r="S759" i="1"/>
  <c r="AO759" i="1" s="1"/>
  <c r="AT759" i="1" s="1"/>
  <c r="N759" i="1"/>
  <c r="AJ759" i="1" s="1"/>
  <c r="AS758" i="1"/>
  <c r="AR758" i="1"/>
  <c r="AN758" i="1"/>
  <c r="AM758" i="1"/>
  <c r="AJ758" i="1"/>
  <c r="AH758" i="1"/>
  <c r="AG758" i="1"/>
  <c r="T758" i="1"/>
  <c r="AP758" i="1" s="1"/>
  <c r="S758" i="1"/>
  <c r="AO758" i="1" s="1"/>
  <c r="N758" i="1"/>
  <c r="AR757" i="1"/>
  <c r="AO757" i="1"/>
  <c r="AN757" i="1"/>
  <c r="AM757" i="1"/>
  <c r="AS757" i="1" s="1"/>
  <c r="AH757" i="1"/>
  <c r="AG757" i="1"/>
  <c r="T757" i="1"/>
  <c r="AP757" i="1" s="1"/>
  <c r="AT757" i="1" s="1"/>
  <c r="S757" i="1"/>
  <c r="N757" i="1"/>
  <c r="AJ757" i="1" s="1"/>
  <c r="AR756" i="1"/>
  <c r="AP756" i="1"/>
  <c r="AN756" i="1"/>
  <c r="AM756" i="1"/>
  <c r="AS756" i="1" s="1"/>
  <c r="AH756" i="1"/>
  <c r="AG756" i="1"/>
  <c r="T756" i="1"/>
  <c r="S756" i="1"/>
  <c r="AO756" i="1" s="1"/>
  <c r="AT756" i="1" s="1"/>
  <c r="N756" i="1"/>
  <c r="AJ756" i="1" s="1"/>
  <c r="AR755" i="1"/>
  <c r="AO755" i="1"/>
  <c r="AT755" i="1" s="1"/>
  <c r="AN755" i="1"/>
  <c r="AM755" i="1"/>
  <c r="AS755" i="1" s="1"/>
  <c r="AH755" i="1"/>
  <c r="AG755" i="1"/>
  <c r="T755" i="1"/>
  <c r="AP755" i="1" s="1"/>
  <c r="S755" i="1"/>
  <c r="N755" i="1"/>
  <c r="AJ755" i="1" s="1"/>
  <c r="AR754" i="1"/>
  <c r="AP754" i="1"/>
  <c r="AN754" i="1"/>
  <c r="AS754" i="1" s="1"/>
  <c r="AM754" i="1"/>
  <c r="AJ754" i="1"/>
  <c r="AH754" i="1"/>
  <c r="AG754" i="1"/>
  <c r="T754" i="1"/>
  <c r="S754" i="1"/>
  <c r="AO754" i="1" s="1"/>
  <c r="AT754" i="1" s="1"/>
  <c r="N754" i="1"/>
  <c r="AR753" i="1"/>
  <c r="AN753" i="1"/>
  <c r="AM753" i="1"/>
  <c r="AH753" i="1"/>
  <c r="AG753" i="1"/>
  <c r="T753" i="1"/>
  <c r="AP753" i="1" s="1"/>
  <c r="S753" i="1"/>
  <c r="AO753" i="1" s="1"/>
  <c r="AT753" i="1" s="1"/>
  <c r="N753" i="1"/>
  <c r="AJ753" i="1" s="1"/>
  <c r="AR752" i="1"/>
  <c r="AO752" i="1"/>
  <c r="AN752" i="1"/>
  <c r="AS752" i="1" s="1"/>
  <c r="AM752" i="1"/>
  <c r="AJ752" i="1"/>
  <c r="AH752" i="1"/>
  <c r="AG752" i="1"/>
  <c r="T752" i="1"/>
  <c r="AP752" i="1" s="1"/>
  <c r="S752" i="1"/>
  <c r="N752" i="1"/>
  <c r="AS751" i="1"/>
  <c r="AR751" i="1"/>
  <c r="AP751" i="1"/>
  <c r="AN751" i="1"/>
  <c r="AM751" i="1"/>
  <c r="AJ751" i="1"/>
  <c r="AH751" i="1"/>
  <c r="AG751" i="1"/>
  <c r="AO751" i="1" s="1"/>
  <c r="AT751" i="1" s="1"/>
  <c r="T751" i="1"/>
  <c r="S751" i="1"/>
  <c r="N751" i="1"/>
  <c r="AR750" i="1"/>
  <c r="AP750" i="1"/>
  <c r="AN750" i="1"/>
  <c r="AS750" i="1" s="1"/>
  <c r="AM750" i="1"/>
  <c r="AJ750" i="1"/>
  <c r="AH750" i="1"/>
  <c r="AG750" i="1"/>
  <c r="T750" i="1"/>
  <c r="S750" i="1"/>
  <c r="AO750" i="1" s="1"/>
  <c r="AT750" i="1" s="1"/>
  <c r="N750" i="1"/>
  <c r="AR749" i="1"/>
  <c r="AN749" i="1"/>
  <c r="AS749" i="1" s="1"/>
  <c r="AM749" i="1"/>
  <c r="AJ749" i="1"/>
  <c r="AH749" i="1"/>
  <c r="AG749" i="1"/>
  <c r="T749" i="1"/>
  <c r="AP749" i="1" s="1"/>
  <c r="S749" i="1"/>
  <c r="AO749" i="1" s="1"/>
  <c r="AT749" i="1" s="1"/>
  <c r="N749" i="1"/>
  <c r="AS748" i="1"/>
  <c r="AR748" i="1"/>
  <c r="AO748" i="1"/>
  <c r="AN748" i="1"/>
  <c r="AM748" i="1"/>
  <c r="AJ748" i="1"/>
  <c r="AH748" i="1"/>
  <c r="AG748" i="1"/>
  <c r="T748" i="1"/>
  <c r="AP748" i="1" s="1"/>
  <c r="S748" i="1"/>
  <c r="N748" i="1"/>
  <c r="AR747" i="1"/>
  <c r="AN747" i="1"/>
  <c r="AM747" i="1"/>
  <c r="AS747" i="1" s="1"/>
  <c r="AH747" i="1"/>
  <c r="AG747" i="1"/>
  <c r="T747" i="1"/>
  <c r="AP747" i="1" s="1"/>
  <c r="S747" i="1"/>
  <c r="AO747" i="1" s="1"/>
  <c r="AT747" i="1" s="1"/>
  <c r="N747" i="1"/>
  <c r="AJ747" i="1" s="1"/>
  <c r="AR746" i="1"/>
  <c r="AP746" i="1"/>
  <c r="AN746" i="1"/>
  <c r="AS746" i="1" s="1"/>
  <c r="AM746" i="1"/>
  <c r="AJ746" i="1"/>
  <c r="AH746" i="1"/>
  <c r="AG746" i="1"/>
  <c r="T746" i="1"/>
  <c r="S746" i="1"/>
  <c r="AO746" i="1" s="1"/>
  <c r="AT746" i="1" s="1"/>
  <c r="N746" i="1"/>
  <c r="AS745" i="1"/>
  <c r="AR745" i="1"/>
  <c r="AO745" i="1"/>
  <c r="AN745" i="1"/>
  <c r="AM745" i="1"/>
  <c r="AJ745" i="1"/>
  <c r="AH745" i="1"/>
  <c r="AG745" i="1"/>
  <c r="T745" i="1"/>
  <c r="AP745" i="1" s="1"/>
  <c r="S745" i="1"/>
  <c r="N745" i="1"/>
  <c r="AS744" i="1"/>
  <c r="AR744" i="1"/>
  <c r="AP744" i="1"/>
  <c r="AN744" i="1"/>
  <c r="AM744" i="1"/>
  <c r="AJ744" i="1"/>
  <c r="AH744" i="1"/>
  <c r="AG744" i="1"/>
  <c r="T744" i="1"/>
  <c r="S744" i="1"/>
  <c r="N744" i="1"/>
  <c r="AS743" i="1"/>
  <c r="AR743" i="1"/>
  <c r="AO743" i="1"/>
  <c r="AN743" i="1"/>
  <c r="AM743" i="1"/>
  <c r="AJ743" i="1"/>
  <c r="AH743" i="1"/>
  <c r="AG743" i="1"/>
  <c r="T743" i="1"/>
  <c r="AP743" i="1" s="1"/>
  <c r="S743" i="1"/>
  <c r="N743" i="1"/>
  <c r="AS742" i="1"/>
  <c r="AR742" i="1"/>
  <c r="AP742" i="1"/>
  <c r="AN742" i="1"/>
  <c r="AM742" i="1"/>
  <c r="AJ742" i="1"/>
  <c r="AH742" i="1"/>
  <c r="AG742" i="1"/>
  <c r="T742" i="1"/>
  <c r="S742" i="1"/>
  <c r="N742" i="1"/>
  <c r="AR741" i="1"/>
  <c r="AP741" i="1"/>
  <c r="AN741" i="1"/>
  <c r="AM741" i="1"/>
  <c r="AS741" i="1" s="1"/>
  <c r="AH741" i="1"/>
  <c r="AG741" i="1"/>
  <c r="T741" i="1"/>
  <c r="S741" i="1"/>
  <c r="AO741" i="1" s="1"/>
  <c r="AT741" i="1" s="1"/>
  <c r="N741" i="1"/>
  <c r="AJ741" i="1" s="1"/>
  <c r="AS740" i="1"/>
  <c r="AR740" i="1"/>
  <c r="AO740" i="1"/>
  <c r="AN740" i="1"/>
  <c r="AM740" i="1"/>
  <c r="AJ740" i="1"/>
  <c r="AH740" i="1"/>
  <c r="AG740" i="1"/>
  <c r="T740" i="1"/>
  <c r="AP740" i="1" s="1"/>
  <c r="S740" i="1"/>
  <c r="N740" i="1"/>
  <c r="AS739" i="1"/>
  <c r="AR739" i="1"/>
  <c r="AP739" i="1"/>
  <c r="AN739" i="1"/>
  <c r="AM739" i="1"/>
  <c r="AJ739" i="1"/>
  <c r="AH739" i="1"/>
  <c r="AG739" i="1"/>
  <c r="AO739" i="1" s="1"/>
  <c r="T739" i="1"/>
  <c r="S739" i="1"/>
  <c r="N739" i="1"/>
  <c r="AS738" i="1"/>
  <c r="AR738" i="1"/>
  <c r="AN738" i="1"/>
  <c r="AM738" i="1"/>
  <c r="AJ738" i="1"/>
  <c r="AH738" i="1"/>
  <c r="AP738" i="1" s="1"/>
  <c r="AG738" i="1"/>
  <c r="T738" i="1"/>
  <c r="S738" i="1"/>
  <c r="N738" i="1"/>
  <c r="AS737" i="1"/>
  <c r="AR737" i="1"/>
  <c r="AN737" i="1"/>
  <c r="AM737" i="1"/>
  <c r="AJ737" i="1"/>
  <c r="AH737" i="1"/>
  <c r="AG737" i="1"/>
  <c r="T737" i="1"/>
  <c r="S737" i="1"/>
  <c r="AO737" i="1" s="1"/>
  <c r="N737" i="1"/>
  <c r="AR736" i="1"/>
  <c r="AN736" i="1"/>
  <c r="AM736" i="1"/>
  <c r="AS736" i="1" s="1"/>
  <c r="AH736" i="1"/>
  <c r="AG736" i="1"/>
  <c r="T736" i="1"/>
  <c r="AP736" i="1" s="1"/>
  <c r="S736" i="1"/>
  <c r="AO736" i="1" s="1"/>
  <c r="N736" i="1"/>
  <c r="AJ736" i="1" s="1"/>
  <c r="AR735" i="1"/>
  <c r="AN735" i="1"/>
  <c r="AM735" i="1"/>
  <c r="AS735" i="1" s="1"/>
  <c r="AH735" i="1"/>
  <c r="AG735" i="1"/>
  <c r="T735" i="1"/>
  <c r="AP735" i="1" s="1"/>
  <c r="S735" i="1"/>
  <c r="AO735" i="1" s="1"/>
  <c r="AT735" i="1" s="1"/>
  <c r="N735" i="1"/>
  <c r="AJ735" i="1" s="1"/>
  <c r="AS734" i="1"/>
  <c r="AR734" i="1"/>
  <c r="AP734" i="1"/>
  <c r="AN734" i="1"/>
  <c r="AM734" i="1"/>
  <c r="AJ734" i="1"/>
  <c r="AH734" i="1"/>
  <c r="AG734" i="1"/>
  <c r="T734" i="1"/>
  <c r="S734" i="1"/>
  <c r="N734" i="1"/>
  <c r="AR733" i="1"/>
  <c r="AO733" i="1"/>
  <c r="AN733" i="1"/>
  <c r="AM733" i="1"/>
  <c r="AS733" i="1" s="1"/>
  <c r="AH733" i="1"/>
  <c r="AG733" i="1"/>
  <c r="T733" i="1"/>
  <c r="S733" i="1"/>
  <c r="N733" i="1"/>
  <c r="AJ733" i="1" s="1"/>
  <c r="AS732" i="1"/>
  <c r="AR732" i="1"/>
  <c r="AN732" i="1"/>
  <c r="AM732" i="1"/>
  <c r="AH732" i="1"/>
  <c r="AG732" i="1"/>
  <c r="T732" i="1"/>
  <c r="AP732" i="1" s="1"/>
  <c r="AT732" i="1" s="1"/>
  <c r="S732" i="1"/>
  <c r="AO732" i="1" s="1"/>
  <c r="N732" i="1"/>
  <c r="AJ732" i="1" s="1"/>
  <c r="AS731" i="1"/>
  <c r="AR731" i="1"/>
  <c r="AN731" i="1"/>
  <c r="AM731" i="1"/>
  <c r="AJ731" i="1"/>
  <c r="AH731" i="1"/>
  <c r="AG731" i="1"/>
  <c r="T731" i="1"/>
  <c r="AP731" i="1" s="1"/>
  <c r="S731" i="1"/>
  <c r="AO731" i="1" s="1"/>
  <c r="AT731" i="1" s="1"/>
  <c r="N731" i="1"/>
  <c r="AR730" i="1"/>
  <c r="AO730" i="1"/>
  <c r="AN730" i="1"/>
  <c r="AM730" i="1"/>
  <c r="AS730" i="1" s="1"/>
  <c r="AH730" i="1"/>
  <c r="AG730" i="1"/>
  <c r="T730" i="1"/>
  <c r="AP730" i="1" s="1"/>
  <c r="AT730" i="1" s="1"/>
  <c r="S730" i="1"/>
  <c r="N730" i="1"/>
  <c r="AJ730" i="1" s="1"/>
  <c r="AR729" i="1"/>
  <c r="AP729" i="1"/>
  <c r="AN729" i="1"/>
  <c r="AS729" i="1" s="1"/>
  <c r="AM729" i="1"/>
  <c r="AJ729" i="1"/>
  <c r="AH729" i="1"/>
  <c r="AG729" i="1"/>
  <c r="T729" i="1"/>
  <c r="S729" i="1"/>
  <c r="AO729" i="1" s="1"/>
  <c r="AT729" i="1" s="1"/>
  <c r="N729" i="1"/>
  <c r="AS728" i="1"/>
  <c r="AR728" i="1"/>
  <c r="AO728" i="1"/>
  <c r="AN728" i="1"/>
  <c r="AM728" i="1"/>
  <c r="AJ728" i="1"/>
  <c r="AH728" i="1"/>
  <c r="AG728" i="1"/>
  <c r="T728" i="1"/>
  <c r="AP728" i="1" s="1"/>
  <c r="S728" i="1"/>
  <c r="N728" i="1"/>
  <c r="AS727" i="1"/>
  <c r="AR727" i="1"/>
  <c r="AP727" i="1"/>
  <c r="AN727" i="1"/>
  <c r="AM727" i="1"/>
  <c r="AJ727" i="1"/>
  <c r="AH727" i="1"/>
  <c r="AG727" i="1"/>
  <c r="T727" i="1"/>
  <c r="S727" i="1"/>
  <c r="AO727" i="1" s="1"/>
  <c r="AT727" i="1" s="1"/>
  <c r="N727" i="1"/>
  <c r="AR726" i="1"/>
  <c r="AN726" i="1"/>
  <c r="AM726" i="1"/>
  <c r="AS726" i="1" s="1"/>
  <c r="AH726" i="1"/>
  <c r="AG726" i="1"/>
  <c r="T726" i="1"/>
  <c r="AP726" i="1" s="1"/>
  <c r="S726" i="1"/>
  <c r="AO726" i="1" s="1"/>
  <c r="AT726" i="1" s="1"/>
  <c r="N726" i="1"/>
  <c r="AJ726" i="1" s="1"/>
  <c r="AS725" i="1"/>
  <c r="AR725" i="1"/>
  <c r="AN725" i="1"/>
  <c r="AM725" i="1"/>
  <c r="AJ725" i="1"/>
  <c r="AH725" i="1"/>
  <c r="AG725" i="1"/>
  <c r="T725" i="1"/>
  <c r="AP725" i="1" s="1"/>
  <c r="S725" i="1"/>
  <c r="AO725" i="1" s="1"/>
  <c r="AT725" i="1" s="1"/>
  <c r="N725" i="1"/>
  <c r="AR724" i="1"/>
  <c r="AO724" i="1"/>
  <c r="AN724" i="1"/>
  <c r="AM724" i="1"/>
  <c r="AS724" i="1" s="1"/>
  <c r="AH724" i="1"/>
  <c r="AG724" i="1"/>
  <c r="T724" i="1"/>
  <c r="AP724" i="1" s="1"/>
  <c r="AT724" i="1" s="1"/>
  <c r="S724" i="1"/>
  <c r="N724" i="1"/>
  <c r="AJ724" i="1" s="1"/>
  <c r="AR723" i="1"/>
  <c r="AP723" i="1"/>
  <c r="AN723" i="1"/>
  <c r="AS723" i="1" s="1"/>
  <c r="AM723" i="1"/>
  <c r="AJ723" i="1"/>
  <c r="AH723" i="1"/>
  <c r="AG723" i="1"/>
  <c r="T723" i="1"/>
  <c r="S723" i="1"/>
  <c r="AO723" i="1" s="1"/>
  <c r="AT723" i="1" s="1"/>
  <c r="N723" i="1"/>
  <c r="AS722" i="1"/>
  <c r="AR722" i="1"/>
  <c r="AO722" i="1"/>
  <c r="AN722" i="1"/>
  <c r="AM722" i="1"/>
  <c r="AJ722" i="1"/>
  <c r="AH722" i="1"/>
  <c r="AG722" i="1"/>
  <c r="T722" i="1"/>
  <c r="AP722" i="1" s="1"/>
  <c r="S722" i="1"/>
  <c r="N722" i="1"/>
  <c r="AS721" i="1"/>
  <c r="AR721" i="1"/>
  <c r="AP721" i="1"/>
  <c r="AN721" i="1"/>
  <c r="AM721" i="1"/>
  <c r="AJ721" i="1"/>
  <c r="AH721" i="1"/>
  <c r="AG721" i="1"/>
  <c r="T721" i="1"/>
  <c r="S721" i="1"/>
  <c r="AO721" i="1" s="1"/>
  <c r="AT721" i="1" s="1"/>
  <c r="N721" i="1"/>
  <c r="AR720" i="1"/>
  <c r="AN720" i="1"/>
  <c r="AM720" i="1"/>
  <c r="AS720" i="1" s="1"/>
  <c r="AH720" i="1"/>
  <c r="AG720" i="1"/>
  <c r="T720" i="1"/>
  <c r="AP720" i="1" s="1"/>
  <c r="S720" i="1"/>
  <c r="AO720" i="1" s="1"/>
  <c r="AT720" i="1" s="1"/>
  <c r="N720" i="1"/>
  <c r="AJ720" i="1" s="1"/>
  <c r="AS719" i="1"/>
  <c r="AR719" i="1"/>
  <c r="AN719" i="1"/>
  <c r="AM719" i="1"/>
  <c r="AJ719" i="1"/>
  <c r="AH719" i="1"/>
  <c r="AG719" i="1"/>
  <c r="T719" i="1"/>
  <c r="AP719" i="1" s="1"/>
  <c r="S719" i="1"/>
  <c r="AO719" i="1" s="1"/>
  <c r="AT719" i="1" s="1"/>
  <c r="N719" i="1"/>
  <c r="AR718" i="1"/>
  <c r="AO718" i="1"/>
  <c r="AN718" i="1"/>
  <c r="AM718" i="1"/>
  <c r="AS718" i="1" s="1"/>
  <c r="AH718" i="1"/>
  <c r="AG718" i="1"/>
  <c r="T718" i="1"/>
  <c r="AP718" i="1" s="1"/>
  <c r="AT718" i="1" s="1"/>
  <c r="S718" i="1"/>
  <c r="N718" i="1"/>
  <c r="AJ718" i="1" s="1"/>
  <c r="AR717" i="1"/>
  <c r="AP717" i="1"/>
  <c r="AN717" i="1"/>
  <c r="AS717" i="1" s="1"/>
  <c r="AM717" i="1"/>
  <c r="AJ717" i="1"/>
  <c r="AH717" i="1"/>
  <c r="AG717" i="1"/>
  <c r="T717" i="1"/>
  <c r="S717" i="1"/>
  <c r="AO717" i="1" s="1"/>
  <c r="AT717" i="1" s="1"/>
  <c r="N717" i="1"/>
  <c r="AS716" i="1"/>
  <c r="AR716" i="1"/>
  <c r="AO716" i="1"/>
  <c r="AN716" i="1"/>
  <c r="AM716" i="1"/>
  <c r="AJ716" i="1"/>
  <c r="AH716" i="1"/>
  <c r="AG716" i="1"/>
  <c r="T716" i="1"/>
  <c r="AP716" i="1" s="1"/>
  <c r="S716" i="1"/>
  <c r="N716" i="1"/>
  <c r="AS715" i="1"/>
  <c r="AR715" i="1"/>
  <c r="AP715" i="1"/>
  <c r="AN715" i="1"/>
  <c r="AM715" i="1"/>
  <c r="AJ715" i="1"/>
  <c r="AH715" i="1"/>
  <c r="AG715" i="1"/>
  <c r="T715" i="1"/>
  <c r="S715" i="1"/>
  <c r="AO715" i="1" s="1"/>
  <c r="AT715" i="1" s="1"/>
  <c r="N715" i="1"/>
  <c r="AR714" i="1"/>
  <c r="AN714" i="1"/>
  <c r="AM714" i="1"/>
  <c r="AS714" i="1" s="1"/>
  <c r="AH714" i="1"/>
  <c r="AG714" i="1"/>
  <c r="T714" i="1"/>
  <c r="AP714" i="1" s="1"/>
  <c r="S714" i="1"/>
  <c r="AO714" i="1" s="1"/>
  <c r="AT714" i="1" s="1"/>
  <c r="N714" i="1"/>
  <c r="AJ714" i="1" s="1"/>
  <c r="AS713" i="1"/>
  <c r="AR713" i="1"/>
  <c r="AN713" i="1"/>
  <c r="AM713" i="1"/>
  <c r="AJ713" i="1"/>
  <c r="AH713" i="1"/>
  <c r="AG713" i="1"/>
  <c r="T713" i="1"/>
  <c r="AP713" i="1" s="1"/>
  <c r="S713" i="1"/>
  <c r="AO713" i="1" s="1"/>
  <c r="AT713" i="1" s="1"/>
  <c r="N713" i="1"/>
  <c r="AR712" i="1"/>
  <c r="AO712" i="1"/>
  <c r="AN712" i="1"/>
  <c r="AM712" i="1"/>
  <c r="AS712" i="1" s="1"/>
  <c r="AH712" i="1"/>
  <c r="AG712" i="1"/>
  <c r="T712" i="1"/>
  <c r="AP712" i="1" s="1"/>
  <c r="AT712" i="1" s="1"/>
  <c r="S712" i="1"/>
  <c r="N712" i="1"/>
  <c r="AJ712" i="1" s="1"/>
  <c r="AR711" i="1"/>
  <c r="AP711" i="1"/>
  <c r="AN711" i="1"/>
  <c r="AS711" i="1" s="1"/>
  <c r="AM711" i="1"/>
  <c r="AJ711" i="1"/>
  <c r="AH711" i="1"/>
  <c r="AG711" i="1"/>
  <c r="T711" i="1"/>
  <c r="S711" i="1"/>
  <c r="AO711" i="1" s="1"/>
  <c r="AT711" i="1" s="1"/>
  <c r="N711" i="1"/>
  <c r="AS710" i="1"/>
  <c r="AR710" i="1"/>
  <c r="AO710" i="1"/>
  <c r="AN710" i="1"/>
  <c r="AM710" i="1"/>
  <c r="AJ710" i="1"/>
  <c r="AH710" i="1"/>
  <c r="AG710" i="1"/>
  <c r="T710" i="1"/>
  <c r="AP710" i="1" s="1"/>
  <c r="S710" i="1"/>
  <c r="N710" i="1"/>
  <c r="AS709" i="1"/>
  <c r="AR709" i="1"/>
  <c r="AP709" i="1"/>
  <c r="AN709" i="1"/>
  <c r="AM709" i="1"/>
  <c r="AJ709" i="1"/>
  <c r="AH709" i="1"/>
  <c r="AG709" i="1"/>
  <c r="T709" i="1"/>
  <c r="S709" i="1"/>
  <c r="AO709" i="1" s="1"/>
  <c r="AT709" i="1" s="1"/>
  <c r="N709" i="1"/>
  <c r="AR708" i="1"/>
  <c r="AN708" i="1"/>
  <c r="AM708" i="1"/>
  <c r="AS708" i="1" s="1"/>
  <c r="AH708" i="1"/>
  <c r="AG708" i="1"/>
  <c r="T708" i="1"/>
  <c r="AP708" i="1" s="1"/>
  <c r="S708" i="1"/>
  <c r="AO708" i="1" s="1"/>
  <c r="AT708" i="1" s="1"/>
  <c r="N708" i="1"/>
  <c r="AJ708" i="1" s="1"/>
  <c r="AS707" i="1"/>
  <c r="AR707" i="1"/>
  <c r="AN707" i="1"/>
  <c r="AM707" i="1"/>
  <c r="AJ707" i="1"/>
  <c r="AH707" i="1"/>
  <c r="AG707" i="1"/>
  <c r="T707" i="1"/>
  <c r="AP707" i="1" s="1"/>
  <c r="S707" i="1"/>
  <c r="AO707" i="1" s="1"/>
  <c r="AT707" i="1" s="1"/>
  <c r="N707" i="1"/>
  <c r="AR706" i="1"/>
  <c r="AO706" i="1"/>
  <c r="AN706" i="1"/>
  <c r="AM706" i="1"/>
  <c r="AS706" i="1" s="1"/>
  <c r="AH706" i="1"/>
  <c r="AG706" i="1"/>
  <c r="T706" i="1"/>
  <c r="AP706" i="1" s="1"/>
  <c r="AT706" i="1" s="1"/>
  <c r="S706" i="1"/>
  <c r="N706" i="1"/>
  <c r="AJ706" i="1" s="1"/>
  <c r="AR705" i="1"/>
  <c r="AP705" i="1"/>
  <c r="AN705" i="1"/>
  <c r="AS705" i="1" s="1"/>
  <c r="AM705" i="1"/>
  <c r="AJ705" i="1"/>
  <c r="AH705" i="1"/>
  <c r="AG705" i="1"/>
  <c r="T705" i="1"/>
  <c r="S705" i="1"/>
  <c r="AO705" i="1" s="1"/>
  <c r="AT705" i="1" s="1"/>
  <c r="N705" i="1"/>
  <c r="AS704" i="1"/>
  <c r="AR704" i="1"/>
  <c r="AO704" i="1"/>
  <c r="AN704" i="1"/>
  <c r="AM704" i="1"/>
  <c r="AJ704" i="1"/>
  <c r="AH704" i="1"/>
  <c r="AG704" i="1"/>
  <c r="T704" i="1"/>
  <c r="AP704" i="1" s="1"/>
  <c r="S704" i="1"/>
  <c r="N704" i="1"/>
  <c r="AS703" i="1"/>
  <c r="AR703" i="1"/>
  <c r="AP703" i="1"/>
  <c r="AN703" i="1"/>
  <c r="AM703" i="1"/>
  <c r="AJ703" i="1"/>
  <c r="AH703" i="1"/>
  <c r="AG703" i="1"/>
  <c r="T703" i="1"/>
  <c r="S703" i="1"/>
  <c r="AO703" i="1" s="1"/>
  <c r="AT703" i="1" s="1"/>
  <c r="N703" i="1"/>
  <c r="AR702" i="1"/>
  <c r="AN702" i="1"/>
  <c r="AM702" i="1"/>
  <c r="AS702" i="1" s="1"/>
  <c r="AH702" i="1"/>
  <c r="AG702" i="1"/>
  <c r="T702" i="1"/>
  <c r="S702" i="1"/>
  <c r="AO702" i="1" s="1"/>
  <c r="N702" i="1"/>
  <c r="AJ702" i="1" s="1"/>
  <c r="AR701" i="1"/>
  <c r="AN701" i="1"/>
  <c r="AS701" i="1" s="1"/>
  <c r="AM701" i="1"/>
  <c r="AJ701" i="1"/>
  <c r="AH701" i="1"/>
  <c r="AG701" i="1"/>
  <c r="T701" i="1"/>
  <c r="AP701" i="1" s="1"/>
  <c r="S701" i="1"/>
  <c r="AO701" i="1" s="1"/>
  <c r="N701" i="1"/>
  <c r="AT700" i="1"/>
  <c r="AR700" i="1"/>
  <c r="AO700" i="1"/>
  <c r="AN700" i="1"/>
  <c r="AM700" i="1"/>
  <c r="AS700" i="1" s="1"/>
  <c r="AH700" i="1"/>
  <c r="AG700" i="1"/>
  <c r="T700" i="1"/>
  <c r="AP700" i="1" s="1"/>
  <c r="S700" i="1"/>
  <c r="N700" i="1"/>
  <c r="AJ700" i="1" s="1"/>
  <c r="AR699" i="1"/>
  <c r="AP699" i="1"/>
  <c r="AN699" i="1"/>
  <c r="AS699" i="1" s="1"/>
  <c r="AM699" i="1"/>
  <c r="AJ699" i="1"/>
  <c r="AH699" i="1"/>
  <c r="AG699" i="1"/>
  <c r="T699" i="1"/>
  <c r="S699" i="1"/>
  <c r="AO699" i="1" s="1"/>
  <c r="AT699" i="1" s="1"/>
  <c r="N699" i="1"/>
  <c r="AS698" i="1"/>
  <c r="AR698" i="1"/>
  <c r="AO698" i="1"/>
  <c r="AN698" i="1"/>
  <c r="AM698" i="1"/>
  <c r="AJ698" i="1"/>
  <c r="AH698" i="1"/>
  <c r="AG698" i="1"/>
  <c r="T698" i="1"/>
  <c r="AP698" i="1" s="1"/>
  <c r="S698" i="1"/>
  <c r="N698" i="1"/>
  <c r="AS697" i="1"/>
  <c r="AR697" i="1"/>
  <c r="AP697" i="1"/>
  <c r="AN697" i="1"/>
  <c r="AM697" i="1"/>
  <c r="AJ697" i="1"/>
  <c r="AH697" i="1"/>
  <c r="AG697" i="1"/>
  <c r="T697" i="1"/>
  <c r="S697" i="1"/>
  <c r="AO697" i="1" s="1"/>
  <c r="N697" i="1"/>
  <c r="AR696" i="1"/>
  <c r="AN696" i="1"/>
  <c r="AM696" i="1"/>
  <c r="AS696" i="1" s="1"/>
  <c r="AH696" i="1"/>
  <c r="AG696" i="1"/>
  <c r="T696" i="1"/>
  <c r="AP696" i="1" s="1"/>
  <c r="AT696" i="1" s="1"/>
  <c r="S696" i="1"/>
  <c r="AO696" i="1" s="1"/>
  <c r="N696" i="1"/>
  <c r="AJ696" i="1" s="1"/>
  <c r="AS695" i="1"/>
  <c r="AR695" i="1"/>
  <c r="AN695" i="1"/>
  <c r="AM695" i="1"/>
  <c r="AJ695" i="1"/>
  <c r="AH695" i="1"/>
  <c r="AG695" i="1"/>
  <c r="T695" i="1"/>
  <c r="AP695" i="1" s="1"/>
  <c r="S695" i="1"/>
  <c r="AO695" i="1" s="1"/>
  <c r="AT695" i="1" s="1"/>
  <c r="N695" i="1"/>
  <c r="AR694" i="1"/>
  <c r="AO694" i="1"/>
  <c r="AT694" i="1" s="1"/>
  <c r="AN694" i="1"/>
  <c r="AM694" i="1"/>
  <c r="AS694" i="1" s="1"/>
  <c r="AH694" i="1"/>
  <c r="AG694" i="1"/>
  <c r="T694" i="1"/>
  <c r="AP694" i="1" s="1"/>
  <c r="S694" i="1"/>
  <c r="N694" i="1"/>
  <c r="AJ694" i="1" s="1"/>
  <c r="AR693" i="1"/>
  <c r="AP693" i="1"/>
  <c r="AN693" i="1"/>
  <c r="AS693" i="1" s="1"/>
  <c r="AM693" i="1"/>
  <c r="AJ693" i="1"/>
  <c r="AH693" i="1"/>
  <c r="AG693" i="1"/>
  <c r="T693" i="1"/>
  <c r="S693" i="1"/>
  <c r="N693" i="1"/>
  <c r="AS692" i="1"/>
  <c r="AR692" i="1"/>
  <c r="AO692" i="1"/>
  <c r="AN692" i="1"/>
  <c r="AM692" i="1"/>
  <c r="AJ692" i="1"/>
  <c r="AH692" i="1"/>
  <c r="AG692" i="1"/>
  <c r="T692" i="1"/>
  <c r="S692" i="1"/>
  <c r="N692" i="1"/>
  <c r="AS691" i="1"/>
  <c r="AR691" i="1"/>
  <c r="AP691" i="1"/>
  <c r="AN691" i="1"/>
  <c r="AM691" i="1"/>
  <c r="AJ691" i="1"/>
  <c r="AH691" i="1"/>
  <c r="AG691" i="1"/>
  <c r="T691" i="1"/>
  <c r="S691" i="1"/>
  <c r="N691" i="1"/>
  <c r="AR690" i="1"/>
  <c r="AN690" i="1"/>
  <c r="AM690" i="1"/>
  <c r="AS690" i="1" s="1"/>
  <c r="AH690" i="1"/>
  <c r="AG690" i="1"/>
  <c r="T690" i="1"/>
  <c r="S690" i="1"/>
  <c r="AO690" i="1" s="1"/>
  <c r="N690" i="1"/>
  <c r="AJ690" i="1" s="1"/>
  <c r="AR689" i="1"/>
  <c r="AN689" i="1"/>
  <c r="AS689" i="1" s="1"/>
  <c r="AM689" i="1"/>
  <c r="AJ689" i="1"/>
  <c r="AH689" i="1"/>
  <c r="AG689" i="1"/>
  <c r="T689" i="1"/>
  <c r="AP689" i="1" s="1"/>
  <c r="S689" i="1"/>
  <c r="AO689" i="1" s="1"/>
  <c r="AT689" i="1" s="1"/>
  <c r="N689" i="1"/>
  <c r="AR688" i="1"/>
  <c r="AO688" i="1"/>
  <c r="AT688" i="1" s="1"/>
  <c r="AN688" i="1"/>
  <c r="AM688" i="1"/>
  <c r="AS688" i="1" s="1"/>
  <c r="AH688" i="1"/>
  <c r="AG688" i="1"/>
  <c r="T688" i="1"/>
  <c r="AP688" i="1" s="1"/>
  <c r="S688" i="1"/>
  <c r="N688" i="1"/>
  <c r="AJ688" i="1" s="1"/>
  <c r="AR687" i="1"/>
  <c r="AP687" i="1"/>
  <c r="AN687" i="1"/>
  <c r="AS687" i="1" s="1"/>
  <c r="AM687" i="1"/>
  <c r="AJ687" i="1"/>
  <c r="AH687" i="1"/>
  <c r="AG687" i="1"/>
  <c r="T687" i="1"/>
  <c r="S687" i="1"/>
  <c r="N687" i="1"/>
  <c r="AS686" i="1"/>
  <c r="AR686" i="1"/>
  <c r="AO686" i="1"/>
  <c r="AN686" i="1"/>
  <c r="AM686" i="1"/>
  <c r="AJ686" i="1"/>
  <c r="AH686" i="1"/>
  <c r="AG686" i="1"/>
  <c r="T686" i="1"/>
  <c r="AP686" i="1" s="1"/>
  <c r="S686" i="1"/>
  <c r="N686" i="1"/>
  <c r="AS685" i="1"/>
  <c r="AR685" i="1"/>
  <c r="AP685" i="1"/>
  <c r="AN685" i="1"/>
  <c r="AM685" i="1"/>
  <c r="AJ685" i="1"/>
  <c r="AH685" i="1"/>
  <c r="AG685" i="1"/>
  <c r="T685" i="1"/>
  <c r="S685" i="1"/>
  <c r="AO685" i="1" s="1"/>
  <c r="AT685" i="1" s="1"/>
  <c r="N685" i="1"/>
  <c r="AR684" i="1"/>
  <c r="AN684" i="1"/>
  <c r="AM684" i="1"/>
  <c r="AS684" i="1" s="1"/>
  <c r="AH684" i="1"/>
  <c r="AG684" i="1"/>
  <c r="T684" i="1"/>
  <c r="S684" i="1"/>
  <c r="AO684" i="1" s="1"/>
  <c r="N684" i="1"/>
  <c r="AJ684" i="1" s="1"/>
  <c r="AS683" i="1"/>
  <c r="AR683" i="1"/>
  <c r="AN683" i="1"/>
  <c r="AM683" i="1"/>
  <c r="AJ683" i="1"/>
  <c r="AH683" i="1"/>
  <c r="AG683" i="1"/>
  <c r="T683" i="1"/>
  <c r="AP683" i="1" s="1"/>
  <c r="S683" i="1"/>
  <c r="AO683" i="1" s="1"/>
  <c r="N683" i="1"/>
  <c r="AR682" i="1"/>
  <c r="AO682" i="1"/>
  <c r="AT682" i="1" s="1"/>
  <c r="AN682" i="1"/>
  <c r="AM682" i="1"/>
  <c r="AS682" i="1" s="1"/>
  <c r="AH682" i="1"/>
  <c r="AG682" i="1"/>
  <c r="T682" i="1"/>
  <c r="AP682" i="1" s="1"/>
  <c r="S682" i="1"/>
  <c r="N682" i="1"/>
  <c r="AJ682" i="1" s="1"/>
  <c r="AR681" i="1"/>
  <c r="AP681" i="1"/>
  <c r="AN681" i="1"/>
  <c r="AS681" i="1" s="1"/>
  <c r="AM681" i="1"/>
  <c r="AJ681" i="1"/>
  <c r="AH681" i="1"/>
  <c r="AG681" i="1"/>
  <c r="T681" i="1"/>
  <c r="S681" i="1"/>
  <c r="AO681" i="1" s="1"/>
  <c r="AT681" i="1" s="1"/>
  <c r="N681" i="1"/>
  <c r="AS680" i="1"/>
  <c r="AR680" i="1"/>
  <c r="AO680" i="1"/>
  <c r="AN680" i="1"/>
  <c r="AM680" i="1"/>
  <c r="AJ680" i="1"/>
  <c r="AH680" i="1"/>
  <c r="AG680" i="1"/>
  <c r="T680" i="1"/>
  <c r="S680" i="1"/>
  <c r="N680" i="1"/>
  <c r="AS679" i="1"/>
  <c r="AR679" i="1"/>
  <c r="AP679" i="1"/>
  <c r="AN679" i="1"/>
  <c r="AM679" i="1"/>
  <c r="AJ679" i="1"/>
  <c r="AH679" i="1"/>
  <c r="AG679" i="1"/>
  <c r="T679" i="1"/>
  <c r="S679" i="1"/>
  <c r="N679" i="1"/>
  <c r="AR678" i="1"/>
  <c r="AN678" i="1"/>
  <c r="AM678" i="1"/>
  <c r="AS678" i="1" s="1"/>
  <c r="AH678" i="1"/>
  <c r="AG678" i="1"/>
  <c r="T678" i="1"/>
  <c r="AP678" i="1" s="1"/>
  <c r="AT678" i="1" s="1"/>
  <c r="S678" i="1"/>
  <c r="AO678" i="1" s="1"/>
  <c r="N678" i="1"/>
  <c r="AJ678" i="1" s="1"/>
  <c r="AS677" i="1"/>
  <c r="AR677" i="1"/>
  <c r="AN677" i="1"/>
  <c r="AM677" i="1"/>
  <c r="AJ677" i="1"/>
  <c r="AH677" i="1"/>
  <c r="AG677" i="1"/>
  <c r="T677" i="1"/>
  <c r="AP677" i="1" s="1"/>
  <c r="S677" i="1"/>
  <c r="AO677" i="1" s="1"/>
  <c r="AT677" i="1" s="1"/>
  <c r="N677" i="1"/>
  <c r="AR676" i="1"/>
  <c r="AO676" i="1"/>
  <c r="AT676" i="1" s="1"/>
  <c r="AN676" i="1"/>
  <c r="AM676" i="1"/>
  <c r="AS676" i="1" s="1"/>
  <c r="AH676" i="1"/>
  <c r="AG676" i="1"/>
  <c r="T676" i="1"/>
  <c r="AP676" i="1" s="1"/>
  <c r="S676" i="1"/>
  <c r="N676" i="1"/>
  <c r="AJ676" i="1" s="1"/>
  <c r="AR675" i="1"/>
  <c r="AP675" i="1"/>
  <c r="AN675" i="1"/>
  <c r="AS675" i="1" s="1"/>
  <c r="AM675" i="1"/>
  <c r="AJ675" i="1"/>
  <c r="AH675" i="1"/>
  <c r="AG675" i="1"/>
  <c r="T675" i="1"/>
  <c r="S675" i="1"/>
  <c r="AO675" i="1" s="1"/>
  <c r="N675" i="1"/>
  <c r="AS674" i="1"/>
  <c r="AR674" i="1"/>
  <c r="AO674" i="1"/>
  <c r="AN674" i="1"/>
  <c r="AM674" i="1"/>
  <c r="AJ674" i="1"/>
  <c r="AH674" i="1"/>
  <c r="AG674" i="1"/>
  <c r="T674" i="1"/>
  <c r="S674" i="1"/>
  <c r="N674" i="1"/>
  <c r="AS673" i="1"/>
  <c r="AR673" i="1"/>
  <c r="AP673" i="1"/>
  <c r="AN673" i="1"/>
  <c r="AM673" i="1"/>
  <c r="AH673" i="1"/>
  <c r="AG673" i="1"/>
  <c r="T673" i="1"/>
  <c r="S673" i="1"/>
  <c r="N673" i="1"/>
  <c r="AJ673" i="1" s="1"/>
  <c r="AR672" i="1"/>
  <c r="AN672" i="1"/>
  <c r="AM672" i="1"/>
  <c r="AH672" i="1"/>
  <c r="AG672" i="1"/>
  <c r="T672" i="1"/>
  <c r="AP672" i="1" s="1"/>
  <c r="S672" i="1"/>
  <c r="AO672" i="1" s="1"/>
  <c r="AT672" i="1" s="1"/>
  <c r="N672" i="1"/>
  <c r="AJ672" i="1" s="1"/>
  <c r="AR671" i="1"/>
  <c r="AO671" i="1"/>
  <c r="AN671" i="1"/>
  <c r="AS671" i="1" s="1"/>
  <c r="AM671" i="1"/>
  <c r="AJ671" i="1"/>
  <c r="AH671" i="1"/>
  <c r="AG671" i="1"/>
  <c r="T671" i="1"/>
  <c r="AP671" i="1" s="1"/>
  <c r="S671" i="1"/>
  <c r="N671" i="1"/>
  <c r="AT670" i="1"/>
  <c r="AR670" i="1"/>
  <c r="AO670" i="1"/>
  <c r="AN670" i="1"/>
  <c r="AM670" i="1"/>
  <c r="AS670" i="1" s="1"/>
  <c r="AH670" i="1"/>
  <c r="AG670" i="1"/>
  <c r="T670" i="1"/>
  <c r="AP670" i="1" s="1"/>
  <c r="S670" i="1"/>
  <c r="N670" i="1"/>
  <c r="AJ670" i="1" s="1"/>
  <c r="AR669" i="1"/>
  <c r="AP669" i="1"/>
  <c r="AN669" i="1"/>
  <c r="AS669" i="1" s="1"/>
  <c r="AM669" i="1"/>
  <c r="AJ669" i="1"/>
  <c r="AH669" i="1"/>
  <c r="AG669" i="1"/>
  <c r="T669" i="1"/>
  <c r="S669" i="1"/>
  <c r="N669" i="1"/>
  <c r="AS668" i="1"/>
  <c r="AR668" i="1"/>
  <c r="AO668" i="1"/>
  <c r="AN668" i="1"/>
  <c r="AM668" i="1"/>
  <c r="AJ668" i="1"/>
  <c r="AH668" i="1"/>
  <c r="AG668" i="1"/>
  <c r="T668" i="1"/>
  <c r="AP668" i="1" s="1"/>
  <c r="S668" i="1"/>
  <c r="N668" i="1"/>
  <c r="AX667" i="1"/>
  <c r="AS667" i="1"/>
  <c r="AR667" i="1"/>
  <c r="AO667" i="1"/>
  <c r="AN667" i="1"/>
  <c r="AM667" i="1"/>
  <c r="AJ667" i="1"/>
  <c r="AH667" i="1"/>
  <c r="AG667" i="1"/>
  <c r="T667" i="1"/>
  <c r="S667" i="1"/>
  <c r="N667" i="1"/>
  <c r="AR666" i="1"/>
  <c r="AN666" i="1"/>
  <c r="AM666" i="1"/>
  <c r="AS666" i="1" s="1"/>
  <c r="AH666" i="1"/>
  <c r="AG666" i="1"/>
  <c r="T666" i="1"/>
  <c r="AP666" i="1" s="1"/>
  <c r="S666" i="1"/>
  <c r="AO666" i="1" s="1"/>
  <c r="AT666" i="1" s="1"/>
  <c r="N666" i="1"/>
  <c r="AJ666" i="1" s="1"/>
  <c r="AR665" i="1"/>
  <c r="AP665" i="1"/>
  <c r="AN665" i="1"/>
  <c r="AS665" i="1" s="1"/>
  <c r="AM665" i="1"/>
  <c r="AJ665" i="1"/>
  <c r="AH665" i="1"/>
  <c r="AG665" i="1"/>
  <c r="T665" i="1"/>
  <c r="S665" i="1"/>
  <c r="AO665" i="1" s="1"/>
  <c r="AT665" i="1" s="1"/>
  <c r="N665" i="1"/>
  <c r="AS664" i="1"/>
  <c r="AR664" i="1"/>
  <c r="AP664" i="1"/>
  <c r="AN664" i="1"/>
  <c r="AM664" i="1"/>
  <c r="AJ664" i="1"/>
  <c r="AH664" i="1"/>
  <c r="AG664" i="1"/>
  <c r="AO664" i="1" s="1"/>
  <c r="AT664" i="1" s="1"/>
  <c r="T664" i="1"/>
  <c r="S664" i="1"/>
  <c r="N664" i="1"/>
  <c r="AR663" i="1"/>
  <c r="AP663" i="1"/>
  <c r="AN663" i="1"/>
  <c r="AM663" i="1"/>
  <c r="AS663" i="1" s="1"/>
  <c r="AH663" i="1"/>
  <c r="AG663" i="1"/>
  <c r="T663" i="1"/>
  <c r="S663" i="1"/>
  <c r="N663" i="1"/>
  <c r="AJ663" i="1" s="1"/>
  <c r="AR662" i="1"/>
  <c r="AN662" i="1"/>
  <c r="AM662" i="1"/>
  <c r="AS662" i="1" s="1"/>
  <c r="AJ662" i="1"/>
  <c r="AH662" i="1"/>
  <c r="AG662" i="1"/>
  <c r="T662" i="1"/>
  <c r="AP662" i="1" s="1"/>
  <c r="S662" i="1"/>
  <c r="AO662" i="1" s="1"/>
  <c r="AT662" i="1" s="1"/>
  <c r="N662" i="1"/>
  <c r="AT661" i="1"/>
  <c r="AR661" i="1"/>
  <c r="AO661" i="1"/>
  <c r="AN661" i="1"/>
  <c r="AM661" i="1"/>
  <c r="AS661" i="1" s="1"/>
  <c r="AJ661" i="1"/>
  <c r="AH661" i="1"/>
  <c r="AG661" i="1"/>
  <c r="T661" i="1"/>
  <c r="AP661" i="1" s="1"/>
  <c r="S661" i="1"/>
  <c r="N661" i="1"/>
  <c r="AR660" i="1"/>
  <c r="AN660" i="1"/>
  <c r="AM660" i="1"/>
  <c r="AS660" i="1" s="1"/>
  <c r="AH660" i="1"/>
  <c r="AG660" i="1"/>
  <c r="T660" i="1"/>
  <c r="AP660" i="1" s="1"/>
  <c r="AT660" i="1" s="1"/>
  <c r="S660" i="1"/>
  <c r="AO660" i="1" s="1"/>
  <c r="N660" i="1"/>
  <c r="AJ660" i="1" s="1"/>
  <c r="AR659" i="1"/>
  <c r="AP659" i="1"/>
  <c r="AN659" i="1"/>
  <c r="AS659" i="1" s="1"/>
  <c r="AM659" i="1"/>
  <c r="AJ659" i="1"/>
  <c r="AH659" i="1"/>
  <c r="AG659" i="1"/>
  <c r="T659" i="1"/>
  <c r="S659" i="1"/>
  <c r="AO659" i="1" s="1"/>
  <c r="AT659" i="1" s="1"/>
  <c r="N659" i="1"/>
  <c r="AS658" i="1"/>
  <c r="AR658" i="1"/>
  <c r="AP658" i="1"/>
  <c r="AN658" i="1"/>
  <c r="AM658" i="1"/>
  <c r="AJ658" i="1"/>
  <c r="AH658" i="1"/>
  <c r="AG658" i="1"/>
  <c r="AO658" i="1" s="1"/>
  <c r="AT658" i="1" s="1"/>
  <c r="T658" i="1"/>
  <c r="S658" i="1"/>
  <c r="N658" i="1"/>
  <c r="AS657" i="1"/>
  <c r="AR657" i="1"/>
  <c r="AN657" i="1"/>
  <c r="AM657" i="1"/>
  <c r="AH657" i="1"/>
  <c r="AP657" i="1" s="1"/>
  <c r="AG657" i="1"/>
  <c r="T657" i="1"/>
  <c r="S657" i="1"/>
  <c r="N657" i="1"/>
  <c r="AJ657" i="1" s="1"/>
  <c r="AS656" i="1"/>
  <c r="AR656" i="1"/>
  <c r="AN656" i="1"/>
  <c r="AM656" i="1"/>
  <c r="AJ656" i="1"/>
  <c r="AH656" i="1"/>
  <c r="AG656" i="1"/>
  <c r="T656" i="1"/>
  <c r="AP656" i="1" s="1"/>
  <c r="AT656" i="1" s="1"/>
  <c r="S656" i="1"/>
  <c r="AO656" i="1" s="1"/>
  <c r="N656" i="1"/>
  <c r="AS655" i="1"/>
  <c r="AR655" i="1"/>
  <c r="AO655" i="1"/>
  <c r="AN655" i="1"/>
  <c r="AM655" i="1"/>
  <c r="AJ655" i="1"/>
  <c r="AH655" i="1"/>
  <c r="AG655" i="1"/>
  <c r="T655" i="1"/>
  <c r="AP655" i="1" s="1"/>
  <c r="S655" i="1"/>
  <c r="N655" i="1"/>
  <c r="AR654" i="1"/>
  <c r="AN654" i="1"/>
  <c r="AM654" i="1"/>
  <c r="AS654" i="1" s="1"/>
  <c r="AH654" i="1"/>
  <c r="AG654" i="1"/>
  <c r="T654" i="1"/>
  <c r="AP654" i="1" s="1"/>
  <c r="S654" i="1"/>
  <c r="AO654" i="1" s="1"/>
  <c r="AT654" i="1" s="1"/>
  <c r="N654" i="1"/>
  <c r="AJ654" i="1" s="1"/>
  <c r="AR653" i="1"/>
  <c r="AP653" i="1"/>
  <c r="AN653" i="1"/>
  <c r="AS653" i="1" s="1"/>
  <c r="AM653" i="1"/>
  <c r="AJ653" i="1"/>
  <c r="AH653" i="1"/>
  <c r="AG653" i="1"/>
  <c r="T653" i="1"/>
  <c r="S653" i="1"/>
  <c r="AO653" i="1" s="1"/>
  <c r="AT653" i="1" s="1"/>
  <c r="N653" i="1"/>
  <c r="AR652" i="1"/>
  <c r="AP652" i="1"/>
  <c r="AN652" i="1"/>
  <c r="AM652" i="1"/>
  <c r="AS652" i="1" s="1"/>
  <c r="AH652" i="1"/>
  <c r="AG652" i="1"/>
  <c r="AO652" i="1" s="1"/>
  <c r="AT652" i="1" s="1"/>
  <c r="T652" i="1"/>
  <c r="S652" i="1"/>
  <c r="N652" i="1"/>
  <c r="AJ652" i="1" s="1"/>
  <c r="AR651" i="1"/>
  <c r="AP651" i="1"/>
  <c r="AN651" i="1"/>
  <c r="AM651" i="1"/>
  <c r="AS651" i="1" s="1"/>
  <c r="AH651" i="1"/>
  <c r="AG651" i="1"/>
  <c r="T651" i="1"/>
  <c r="S651" i="1"/>
  <c r="AO651" i="1" s="1"/>
  <c r="AT651" i="1" s="1"/>
  <c r="N651" i="1"/>
  <c r="AJ651" i="1" s="1"/>
  <c r="AR650" i="1"/>
  <c r="AN650" i="1"/>
  <c r="AM650" i="1"/>
  <c r="AS650" i="1" s="1"/>
  <c r="AH650" i="1"/>
  <c r="AG650" i="1"/>
  <c r="T650" i="1"/>
  <c r="AP650" i="1" s="1"/>
  <c r="S650" i="1"/>
  <c r="AO650" i="1" s="1"/>
  <c r="AT650" i="1" s="1"/>
  <c r="N650" i="1"/>
  <c r="AJ650" i="1" s="1"/>
  <c r="AR649" i="1"/>
  <c r="AN649" i="1"/>
  <c r="AS649" i="1" s="1"/>
  <c r="AM649" i="1"/>
  <c r="AJ649" i="1"/>
  <c r="AH649" i="1"/>
  <c r="AG649" i="1"/>
  <c r="T649" i="1"/>
  <c r="AP649" i="1" s="1"/>
  <c r="S649" i="1"/>
  <c r="AO649" i="1" s="1"/>
  <c r="AT649" i="1" s="1"/>
  <c r="N649" i="1"/>
  <c r="AR648" i="1"/>
  <c r="AN648" i="1"/>
  <c r="AM648" i="1"/>
  <c r="AH648" i="1"/>
  <c r="AG648" i="1"/>
  <c r="T648" i="1"/>
  <c r="AP648" i="1" s="1"/>
  <c r="S648" i="1"/>
  <c r="AO648" i="1" s="1"/>
  <c r="AT648" i="1" s="1"/>
  <c r="N648" i="1"/>
  <c r="AJ648" i="1" s="1"/>
  <c r="AR647" i="1"/>
  <c r="AP647" i="1"/>
  <c r="AN647" i="1"/>
  <c r="AS647" i="1" s="1"/>
  <c r="AM647" i="1"/>
  <c r="AJ647" i="1"/>
  <c r="AH647" i="1"/>
  <c r="AG647" i="1"/>
  <c r="T647" i="1"/>
  <c r="S647" i="1"/>
  <c r="AO647" i="1" s="1"/>
  <c r="AT647" i="1" s="1"/>
  <c r="N647" i="1"/>
  <c r="AS646" i="1"/>
  <c r="AR646" i="1"/>
  <c r="AO646" i="1"/>
  <c r="AN646" i="1"/>
  <c r="AM646" i="1"/>
  <c r="AJ646" i="1"/>
  <c r="AH646" i="1"/>
  <c r="AG646" i="1"/>
  <c r="T646" i="1"/>
  <c r="AP646" i="1" s="1"/>
  <c r="S646" i="1"/>
  <c r="N646" i="1"/>
  <c r="AR645" i="1"/>
  <c r="AP645" i="1"/>
  <c r="AN645" i="1"/>
  <c r="AS645" i="1" s="1"/>
  <c r="AM645" i="1"/>
  <c r="AJ645" i="1"/>
  <c r="AH645" i="1"/>
  <c r="AG645" i="1"/>
  <c r="T645" i="1"/>
  <c r="S645" i="1"/>
  <c r="AO645" i="1" s="1"/>
  <c r="AT645" i="1" s="1"/>
  <c r="N645" i="1"/>
  <c r="AR644" i="1"/>
  <c r="AN644" i="1"/>
  <c r="AS644" i="1" s="1"/>
  <c r="AM644" i="1"/>
  <c r="AJ644" i="1"/>
  <c r="AH644" i="1"/>
  <c r="AG644" i="1"/>
  <c r="T644" i="1"/>
  <c r="AP644" i="1" s="1"/>
  <c r="S644" i="1"/>
  <c r="AO644" i="1" s="1"/>
  <c r="AT644" i="1" s="1"/>
  <c r="N644" i="1"/>
  <c r="AS643" i="1"/>
  <c r="AR643" i="1"/>
  <c r="AO643" i="1"/>
  <c r="AN643" i="1"/>
  <c r="AM643" i="1"/>
  <c r="AJ643" i="1"/>
  <c r="AH643" i="1"/>
  <c r="AG643" i="1"/>
  <c r="T643" i="1"/>
  <c r="AP643" i="1" s="1"/>
  <c r="S643" i="1"/>
  <c r="N643" i="1"/>
  <c r="AR642" i="1"/>
  <c r="AN642" i="1"/>
  <c r="AM642" i="1"/>
  <c r="AS642" i="1" s="1"/>
  <c r="AH642" i="1"/>
  <c r="AG642" i="1"/>
  <c r="T642" i="1"/>
  <c r="AP642" i="1" s="1"/>
  <c r="S642" i="1"/>
  <c r="AO642" i="1" s="1"/>
  <c r="AT642" i="1" s="1"/>
  <c r="N642" i="1"/>
  <c r="AJ642" i="1" s="1"/>
  <c r="AR641" i="1"/>
  <c r="AN641" i="1"/>
  <c r="AS641" i="1" s="1"/>
  <c r="AM641" i="1"/>
  <c r="AJ641" i="1"/>
  <c r="AH641" i="1"/>
  <c r="AG641" i="1"/>
  <c r="T641" i="1"/>
  <c r="AP641" i="1" s="1"/>
  <c r="S641" i="1"/>
  <c r="AO641" i="1" s="1"/>
  <c r="N641" i="1"/>
  <c r="AV640" i="1"/>
  <c r="AS640" i="1"/>
  <c r="AR640" i="1"/>
  <c r="AN640" i="1"/>
  <c r="AM640" i="1"/>
  <c r="AH640" i="1"/>
  <c r="AX640" i="1" s="1"/>
  <c r="AG640" i="1"/>
  <c r="T640" i="1"/>
  <c r="S640" i="1"/>
  <c r="AO640" i="1" s="1"/>
  <c r="N640" i="1"/>
  <c r="AJ640" i="1" s="1"/>
  <c r="AS639" i="1"/>
  <c r="AR639" i="1"/>
  <c r="AN639" i="1"/>
  <c r="AM639" i="1"/>
  <c r="AJ639" i="1"/>
  <c r="AH639" i="1"/>
  <c r="AG639" i="1"/>
  <c r="T639" i="1"/>
  <c r="AP639" i="1" s="1"/>
  <c r="S639" i="1"/>
  <c r="AO639" i="1" s="1"/>
  <c r="AT639" i="1" s="1"/>
  <c r="N639" i="1"/>
  <c r="AR638" i="1"/>
  <c r="AN638" i="1"/>
  <c r="AM638" i="1"/>
  <c r="AH638" i="1"/>
  <c r="AG638" i="1"/>
  <c r="T638" i="1"/>
  <c r="AP638" i="1" s="1"/>
  <c r="S638" i="1"/>
  <c r="AO638" i="1" s="1"/>
  <c r="N638" i="1"/>
  <c r="AJ638" i="1" s="1"/>
  <c r="AS637" i="1"/>
  <c r="AR637" i="1"/>
  <c r="AP637" i="1"/>
  <c r="AN637" i="1"/>
  <c r="AM637" i="1"/>
  <c r="AH637" i="1"/>
  <c r="AG637" i="1"/>
  <c r="T637" i="1"/>
  <c r="S637" i="1"/>
  <c r="AO637" i="1" s="1"/>
  <c r="AT637" i="1" s="1"/>
  <c r="N637" i="1"/>
  <c r="AJ637" i="1" s="1"/>
  <c r="AS636" i="1"/>
  <c r="AR636" i="1"/>
  <c r="AN636" i="1"/>
  <c r="AM636" i="1"/>
  <c r="AJ636" i="1"/>
  <c r="AH636" i="1"/>
  <c r="AG636" i="1"/>
  <c r="T636" i="1"/>
  <c r="AP636" i="1" s="1"/>
  <c r="S636" i="1"/>
  <c r="AO636" i="1" s="1"/>
  <c r="N636" i="1"/>
  <c r="AS635" i="1"/>
  <c r="AR635" i="1"/>
  <c r="AO635" i="1"/>
  <c r="AN635" i="1"/>
  <c r="AM635" i="1"/>
  <c r="AJ635" i="1"/>
  <c r="AH635" i="1"/>
  <c r="AG635" i="1"/>
  <c r="T635" i="1"/>
  <c r="AP635" i="1" s="1"/>
  <c r="AT635" i="1" s="1"/>
  <c r="S635" i="1"/>
  <c r="N635" i="1"/>
  <c r="AR634" i="1"/>
  <c r="AP634" i="1"/>
  <c r="AN634" i="1"/>
  <c r="AM634" i="1"/>
  <c r="AS634" i="1" s="1"/>
  <c r="AH634" i="1"/>
  <c r="AG634" i="1"/>
  <c r="T634" i="1"/>
  <c r="S634" i="1"/>
  <c r="AO634" i="1" s="1"/>
  <c r="AT634" i="1" s="1"/>
  <c r="N634" i="1"/>
  <c r="AJ634" i="1" s="1"/>
  <c r="AR633" i="1"/>
  <c r="AN633" i="1"/>
  <c r="AS633" i="1" s="1"/>
  <c r="AM633" i="1"/>
  <c r="AJ633" i="1"/>
  <c r="AH633" i="1"/>
  <c r="AG633" i="1"/>
  <c r="T633" i="1"/>
  <c r="AP633" i="1" s="1"/>
  <c r="S633" i="1"/>
  <c r="AO633" i="1" s="1"/>
  <c r="N633" i="1"/>
  <c r="AS632" i="1"/>
  <c r="AR632" i="1"/>
  <c r="AO632" i="1"/>
  <c r="AN632" i="1"/>
  <c r="AM632" i="1"/>
  <c r="AJ632" i="1"/>
  <c r="AH632" i="1"/>
  <c r="AG632" i="1"/>
  <c r="T632" i="1"/>
  <c r="AP632" i="1" s="1"/>
  <c r="S632" i="1"/>
  <c r="N632" i="1"/>
  <c r="AR631" i="1"/>
  <c r="AP631" i="1"/>
  <c r="AN631" i="1"/>
  <c r="AM631" i="1"/>
  <c r="AS631" i="1" s="1"/>
  <c r="AH631" i="1"/>
  <c r="AG631" i="1"/>
  <c r="T631" i="1"/>
  <c r="S631" i="1"/>
  <c r="AO631" i="1" s="1"/>
  <c r="AT631" i="1" s="1"/>
  <c r="N631" i="1"/>
  <c r="AJ631" i="1" s="1"/>
  <c r="AS630" i="1"/>
  <c r="AR630" i="1"/>
  <c r="AN630" i="1"/>
  <c r="AM630" i="1"/>
  <c r="AJ630" i="1"/>
  <c r="AH630" i="1"/>
  <c r="AG630" i="1"/>
  <c r="T630" i="1"/>
  <c r="AP630" i="1" s="1"/>
  <c r="S630" i="1"/>
  <c r="AO630" i="1" s="1"/>
  <c r="N630" i="1"/>
  <c r="AS629" i="1"/>
  <c r="AR629" i="1"/>
  <c r="AO629" i="1"/>
  <c r="AN629" i="1"/>
  <c r="AM629" i="1"/>
  <c r="AJ629" i="1"/>
  <c r="AH629" i="1"/>
  <c r="AG629" i="1"/>
  <c r="T629" i="1"/>
  <c r="AP629" i="1" s="1"/>
  <c r="AT629" i="1" s="1"/>
  <c r="S629" i="1"/>
  <c r="N629" i="1"/>
  <c r="AR628" i="1"/>
  <c r="AP628" i="1"/>
  <c r="AN628" i="1"/>
  <c r="AM628" i="1"/>
  <c r="AS628" i="1" s="1"/>
  <c r="AH628" i="1"/>
  <c r="AG628" i="1"/>
  <c r="T628" i="1"/>
  <c r="S628" i="1"/>
  <c r="AO628" i="1" s="1"/>
  <c r="AT628" i="1" s="1"/>
  <c r="N628" i="1"/>
  <c r="AJ628" i="1" s="1"/>
  <c r="AR627" i="1"/>
  <c r="AN627" i="1"/>
  <c r="AS627" i="1" s="1"/>
  <c r="AM627" i="1"/>
  <c r="AJ627" i="1"/>
  <c r="AH627" i="1"/>
  <c r="AG627" i="1"/>
  <c r="T627" i="1"/>
  <c r="AP627" i="1" s="1"/>
  <c r="S627" i="1"/>
  <c r="AO627" i="1" s="1"/>
  <c r="N627" i="1"/>
  <c r="AS626" i="1"/>
  <c r="AR626" i="1"/>
  <c r="AO626" i="1"/>
  <c r="AN626" i="1"/>
  <c r="AM626" i="1"/>
  <c r="AJ626" i="1"/>
  <c r="AH626" i="1"/>
  <c r="AG626" i="1"/>
  <c r="T626" i="1"/>
  <c r="AP626" i="1" s="1"/>
  <c r="S626" i="1"/>
  <c r="N626" i="1"/>
  <c r="AR625" i="1"/>
  <c r="AP625" i="1"/>
  <c r="AN625" i="1"/>
  <c r="AM625" i="1"/>
  <c r="AS625" i="1" s="1"/>
  <c r="AH625" i="1"/>
  <c r="AG625" i="1"/>
  <c r="T625" i="1"/>
  <c r="S625" i="1"/>
  <c r="AO625" i="1" s="1"/>
  <c r="AT625" i="1" s="1"/>
  <c r="N625" i="1"/>
  <c r="AJ625" i="1" s="1"/>
  <c r="AS624" i="1"/>
  <c r="AR624" i="1"/>
  <c r="AN624" i="1"/>
  <c r="AM624" i="1"/>
  <c r="AH624" i="1"/>
  <c r="AG624" i="1"/>
  <c r="T624" i="1"/>
  <c r="AP624" i="1" s="1"/>
  <c r="S624" i="1"/>
  <c r="AO624" i="1" s="1"/>
  <c r="AT624" i="1" s="1"/>
  <c r="A624" i="1"/>
  <c r="N624" i="1" s="1"/>
  <c r="AJ624" i="1" s="1"/>
  <c r="AR623" i="1"/>
  <c r="AP623" i="1"/>
  <c r="AN623" i="1"/>
  <c r="AM623" i="1"/>
  <c r="AS623" i="1" s="1"/>
  <c r="AH623" i="1"/>
  <c r="AG623" i="1"/>
  <c r="T623" i="1"/>
  <c r="S623" i="1"/>
  <c r="AO623" i="1" s="1"/>
  <c r="AT623" i="1" s="1"/>
  <c r="N623" i="1"/>
  <c r="AJ623" i="1" s="1"/>
  <c r="AR622" i="1"/>
  <c r="AN622" i="1"/>
  <c r="AS622" i="1" s="1"/>
  <c r="AM622" i="1"/>
  <c r="AJ622" i="1"/>
  <c r="AH622" i="1"/>
  <c r="AG622" i="1"/>
  <c r="T622" i="1"/>
  <c r="AP622" i="1" s="1"/>
  <c r="S622" i="1"/>
  <c r="AO622" i="1" s="1"/>
  <c r="N622" i="1"/>
  <c r="AS621" i="1"/>
  <c r="AR621" i="1"/>
  <c r="AO621" i="1"/>
  <c r="AN621" i="1"/>
  <c r="AM621" i="1"/>
  <c r="AJ621" i="1"/>
  <c r="AH621" i="1"/>
  <c r="AG621" i="1"/>
  <c r="T621" i="1"/>
  <c r="AP621" i="1" s="1"/>
  <c r="S621" i="1"/>
  <c r="N621" i="1"/>
  <c r="AR620" i="1"/>
  <c r="AP620" i="1"/>
  <c r="AN620" i="1"/>
  <c r="AM620" i="1"/>
  <c r="AS620" i="1" s="1"/>
  <c r="AH620" i="1"/>
  <c r="AG620" i="1"/>
  <c r="T620" i="1"/>
  <c r="S620" i="1"/>
  <c r="AO620" i="1" s="1"/>
  <c r="AT620" i="1" s="1"/>
  <c r="N620" i="1"/>
  <c r="AJ620" i="1" s="1"/>
  <c r="AS619" i="1"/>
  <c r="AR619" i="1"/>
  <c r="AN619" i="1"/>
  <c r="AM619" i="1"/>
  <c r="AJ619" i="1"/>
  <c r="AH619" i="1"/>
  <c r="AG619" i="1"/>
  <c r="T619" i="1"/>
  <c r="S619" i="1"/>
  <c r="AO619" i="1" s="1"/>
  <c r="N619" i="1"/>
  <c r="AS618" i="1"/>
  <c r="AR618" i="1"/>
  <c r="AO618" i="1"/>
  <c r="AN618" i="1"/>
  <c r="AM618" i="1"/>
  <c r="AJ618" i="1"/>
  <c r="AH618" i="1"/>
  <c r="AG618" i="1"/>
  <c r="T618" i="1"/>
  <c r="AP618" i="1" s="1"/>
  <c r="AT618" i="1" s="1"/>
  <c r="S618" i="1"/>
  <c r="N618" i="1"/>
  <c r="AR617" i="1"/>
  <c r="AP617" i="1"/>
  <c r="AN617" i="1"/>
  <c r="AM617" i="1"/>
  <c r="AS617" i="1" s="1"/>
  <c r="AH617" i="1"/>
  <c r="AG617" i="1"/>
  <c r="T617" i="1"/>
  <c r="S617" i="1"/>
  <c r="AO617" i="1" s="1"/>
  <c r="AT617" i="1" s="1"/>
  <c r="N617" i="1"/>
  <c r="AJ617" i="1" s="1"/>
  <c r="AR616" i="1"/>
  <c r="AN616" i="1"/>
  <c r="AS616" i="1" s="1"/>
  <c r="AM616" i="1"/>
  <c r="AJ616" i="1"/>
  <c r="AH616" i="1"/>
  <c r="AG616" i="1"/>
  <c r="T616" i="1"/>
  <c r="AP616" i="1" s="1"/>
  <c r="S616" i="1"/>
  <c r="AO616" i="1" s="1"/>
  <c r="N616" i="1"/>
  <c r="AS615" i="1"/>
  <c r="AR615" i="1"/>
  <c r="AO615" i="1"/>
  <c r="AN615" i="1"/>
  <c r="AM615" i="1"/>
  <c r="AJ615" i="1"/>
  <c r="AH615" i="1"/>
  <c r="AG615" i="1"/>
  <c r="T615" i="1"/>
  <c r="AP615" i="1" s="1"/>
  <c r="S615" i="1"/>
  <c r="N615" i="1"/>
  <c r="AR614" i="1"/>
  <c r="AP614" i="1"/>
  <c r="AN614" i="1"/>
  <c r="AM614" i="1"/>
  <c r="AS614" i="1" s="1"/>
  <c r="AH614" i="1"/>
  <c r="AG614" i="1"/>
  <c r="T614" i="1"/>
  <c r="S614" i="1"/>
  <c r="AO614" i="1" s="1"/>
  <c r="AT614" i="1" s="1"/>
  <c r="N614" i="1"/>
  <c r="AJ614" i="1" s="1"/>
  <c r="AS613" i="1"/>
  <c r="AR613" i="1"/>
  <c r="AN613" i="1"/>
  <c r="AM613" i="1"/>
  <c r="AJ613" i="1"/>
  <c r="AH613" i="1"/>
  <c r="AG613" i="1"/>
  <c r="T613" i="1"/>
  <c r="AP613" i="1" s="1"/>
  <c r="S613" i="1"/>
  <c r="AO613" i="1" s="1"/>
  <c r="N613" i="1"/>
  <c r="AS612" i="1"/>
  <c r="AR612" i="1"/>
  <c r="AO612" i="1"/>
  <c r="AN612" i="1"/>
  <c r="AM612" i="1"/>
  <c r="AJ612" i="1"/>
  <c r="AH612" i="1"/>
  <c r="AG612" i="1"/>
  <c r="T612" i="1"/>
  <c r="AP612" i="1" s="1"/>
  <c r="AT612" i="1" s="1"/>
  <c r="S612" i="1"/>
  <c r="N612" i="1"/>
  <c r="AR611" i="1"/>
  <c r="AP611" i="1"/>
  <c r="AN611" i="1"/>
  <c r="AM611" i="1"/>
  <c r="AS611" i="1" s="1"/>
  <c r="AH611" i="1"/>
  <c r="AG611" i="1"/>
  <c r="T611" i="1"/>
  <c r="S611" i="1"/>
  <c r="AO611" i="1" s="1"/>
  <c r="AT611" i="1" s="1"/>
  <c r="N611" i="1"/>
  <c r="AJ611" i="1" s="1"/>
  <c r="AR610" i="1"/>
  <c r="AN610" i="1"/>
  <c r="AS610" i="1" s="1"/>
  <c r="AM610" i="1"/>
  <c r="AJ610" i="1"/>
  <c r="AH610" i="1"/>
  <c r="AG610" i="1"/>
  <c r="T610" i="1"/>
  <c r="AP610" i="1" s="1"/>
  <c r="S610" i="1"/>
  <c r="AO610" i="1" s="1"/>
  <c r="N610" i="1"/>
  <c r="AS609" i="1"/>
  <c r="AR609" i="1"/>
  <c r="AO609" i="1"/>
  <c r="AN609" i="1"/>
  <c r="AM609" i="1"/>
  <c r="AJ609" i="1"/>
  <c r="AH609" i="1"/>
  <c r="AG609" i="1"/>
  <c r="T609" i="1"/>
  <c r="AP609" i="1" s="1"/>
  <c r="S609" i="1"/>
  <c r="N609" i="1"/>
  <c r="AX608" i="1"/>
  <c r="AV608" i="1"/>
  <c r="AS608" i="1"/>
  <c r="AR608" i="1"/>
  <c r="AN608" i="1"/>
  <c r="AM608" i="1"/>
  <c r="AJ608" i="1"/>
  <c r="AG608" i="1"/>
  <c r="AO608" i="1" s="1"/>
  <c r="AT608" i="1" s="1"/>
  <c r="S608" i="1"/>
  <c r="N608" i="1"/>
  <c r="AR607" i="1"/>
  <c r="AP607" i="1"/>
  <c r="AN607" i="1"/>
  <c r="AM607" i="1"/>
  <c r="AS607" i="1" s="1"/>
  <c r="AH607" i="1"/>
  <c r="AG607" i="1"/>
  <c r="T607" i="1"/>
  <c r="S607" i="1"/>
  <c r="N607" i="1"/>
  <c r="AJ607" i="1" s="1"/>
  <c r="AS606" i="1"/>
  <c r="AR606" i="1"/>
  <c r="AN606" i="1"/>
  <c r="AM606" i="1"/>
  <c r="AJ606" i="1"/>
  <c r="AH606" i="1"/>
  <c r="AG606" i="1"/>
  <c r="T606" i="1"/>
  <c r="AP606" i="1" s="1"/>
  <c r="S606" i="1"/>
  <c r="AO606" i="1" s="1"/>
  <c r="N606" i="1"/>
  <c r="AS605" i="1"/>
  <c r="AR605" i="1"/>
  <c r="AO605" i="1"/>
  <c r="AN605" i="1"/>
  <c r="AM605" i="1"/>
  <c r="AJ605" i="1"/>
  <c r="AH605" i="1"/>
  <c r="AG605" i="1"/>
  <c r="T605" i="1"/>
  <c r="AP605" i="1" s="1"/>
  <c r="AT605" i="1" s="1"/>
  <c r="S605" i="1"/>
  <c r="N605" i="1"/>
  <c r="AX604" i="1"/>
  <c r="AV604" i="1"/>
  <c r="AR604" i="1"/>
  <c r="AO604" i="1"/>
  <c r="AT604" i="1" s="1"/>
  <c r="AN604" i="1"/>
  <c r="AS604" i="1" s="1"/>
  <c r="AM604" i="1"/>
  <c r="AG604" i="1"/>
  <c r="S604" i="1"/>
  <c r="N604" i="1"/>
  <c r="AJ604" i="1" s="1"/>
  <c r="AR603" i="1"/>
  <c r="AP603" i="1"/>
  <c r="AN603" i="1"/>
  <c r="AM603" i="1"/>
  <c r="AS603" i="1" s="1"/>
  <c r="AH603" i="1"/>
  <c r="AG603" i="1"/>
  <c r="T603" i="1"/>
  <c r="S603" i="1"/>
  <c r="AO603" i="1" s="1"/>
  <c r="AT603" i="1" s="1"/>
  <c r="N603" i="1"/>
  <c r="AJ603" i="1" s="1"/>
  <c r="AR602" i="1"/>
  <c r="AN602" i="1"/>
  <c r="AS602" i="1" s="1"/>
  <c r="AM602" i="1"/>
  <c r="AJ602" i="1"/>
  <c r="AH602" i="1"/>
  <c r="AG602" i="1"/>
  <c r="T602" i="1"/>
  <c r="AP602" i="1" s="1"/>
  <c r="S602" i="1"/>
  <c r="AO602" i="1" s="1"/>
  <c r="AT602" i="1" s="1"/>
  <c r="N602" i="1"/>
  <c r="AJ601" i="1"/>
  <c r="AR600" i="1"/>
  <c r="AP600" i="1"/>
  <c r="AN600" i="1"/>
  <c r="AM600" i="1"/>
  <c r="AS600" i="1" s="1"/>
  <c r="AH600" i="1"/>
  <c r="AG600" i="1"/>
  <c r="T600" i="1"/>
  <c r="S600" i="1"/>
  <c r="AO600" i="1" s="1"/>
  <c r="AT600" i="1" s="1"/>
  <c r="N600" i="1"/>
  <c r="AJ600" i="1" s="1"/>
  <c r="AS599" i="1"/>
  <c r="AR599" i="1"/>
  <c r="AN599" i="1"/>
  <c r="AM599" i="1"/>
  <c r="AJ599" i="1"/>
  <c r="AH599" i="1"/>
  <c r="AG599" i="1"/>
  <c r="T599" i="1"/>
  <c r="AP599" i="1" s="1"/>
  <c r="S599" i="1"/>
  <c r="AO599" i="1" s="1"/>
  <c r="AT599" i="1" s="1"/>
  <c r="N599" i="1"/>
  <c r="AS598" i="1"/>
  <c r="AR598" i="1"/>
  <c r="AO598" i="1"/>
  <c r="AN598" i="1"/>
  <c r="AM598" i="1"/>
  <c r="AJ598" i="1"/>
  <c r="AH598" i="1"/>
  <c r="AG598" i="1"/>
  <c r="T598" i="1"/>
  <c r="AP598" i="1" s="1"/>
  <c r="AT598" i="1" s="1"/>
  <c r="S598" i="1"/>
  <c r="N598" i="1"/>
  <c r="AT597" i="1"/>
  <c r="AR597" i="1"/>
  <c r="AP597" i="1"/>
  <c r="AN597" i="1"/>
  <c r="AM597" i="1"/>
  <c r="AS597" i="1" s="1"/>
  <c r="AH597" i="1"/>
  <c r="AG597" i="1"/>
  <c r="T597" i="1"/>
  <c r="S597" i="1"/>
  <c r="AO597" i="1" s="1"/>
  <c r="N597" i="1"/>
  <c r="AJ597" i="1" s="1"/>
  <c r="AR596" i="1"/>
  <c r="AN596" i="1"/>
  <c r="AS596" i="1" s="1"/>
  <c r="AM596" i="1"/>
  <c r="AJ596" i="1"/>
  <c r="AH596" i="1"/>
  <c r="AG596" i="1"/>
  <c r="T596" i="1"/>
  <c r="AP596" i="1" s="1"/>
  <c r="S596" i="1"/>
  <c r="AO596" i="1" s="1"/>
  <c r="AT596" i="1" s="1"/>
  <c r="N596" i="1"/>
  <c r="AS595" i="1"/>
  <c r="AR595" i="1"/>
  <c r="AO595" i="1"/>
  <c r="AN595" i="1"/>
  <c r="AM595" i="1"/>
  <c r="AJ595" i="1"/>
  <c r="AH595" i="1"/>
  <c r="AG595" i="1"/>
  <c r="T595" i="1"/>
  <c r="AP595" i="1" s="1"/>
  <c r="S595" i="1"/>
  <c r="N595" i="1"/>
  <c r="AR594" i="1"/>
  <c r="AP594" i="1"/>
  <c r="AN594" i="1"/>
  <c r="AM594" i="1"/>
  <c r="AS594" i="1" s="1"/>
  <c r="AH594" i="1"/>
  <c r="AG594" i="1"/>
  <c r="T594" i="1"/>
  <c r="S594" i="1"/>
  <c r="AO594" i="1" s="1"/>
  <c r="AT594" i="1" s="1"/>
  <c r="N594" i="1"/>
  <c r="AJ594" i="1" s="1"/>
  <c r="AS593" i="1"/>
  <c r="AR593" i="1"/>
  <c r="AN593" i="1"/>
  <c r="AM593" i="1"/>
  <c r="AJ593" i="1"/>
  <c r="AH593" i="1"/>
  <c r="AG593" i="1"/>
  <c r="T593" i="1"/>
  <c r="AP593" i="1" s="1"/>
  <c r="S593" i="1"/>
  <c r="AO593" i="1" s="1"/>
  <c r="AT593" i="1" s="1"/>
  <c r="N593" i="1"/>
  <c r="AS592" i="1"/>
  <c r="AR592" i="1"/>
  <c r="AO592" i="1"/>
  <c r="AN592" i="1"/>
  <c r="AM592" i="1"/>
  <c r="AJ592" i="1"/>
  <c r="AH592" i="1"/>
  <c r="AG592" i="1"/>
  <c r="T592" i="1"/>
  <c r="AP592" i="1" s="1"/>
  <c r="AT592" i="1" s="1"/>
  <c r="S592" i="1"/>
  <c r="N592" i="1"/>
  <c r="AT591" i="1"/>
  <c r="AR591" i="1"/>
  <c r="AP591" i="1"/>
  <c r="AN591" i="1"/>
  <c r="AM591" i="1"/>
  <c r="AS591" i="1" s="1"/>
  <c r="AH591" i="1"/>
  <c r="AG591" i="1"/>
  <c r="T591" i="1"/>
  <c r="S591" i="1"/>
  <c r="AO591" i="1" s="1"/>
  <c r="N591" i="1"/>
  <c r="AJ591" i="1" s="1"/>
  <c r="AR590" i="1"/>
  <c r="AN590" i="1"/>
  <c r="AS590" i="1" s="1"/>
  <c r="AM590" i="1"/>
  <c r="AJ590" i="1"/>
  <c r="AH590" i="1"/>
  <c r="AG590" i="1"/>
  <c r="T590" i="1"/>
  <c r="AP590" i="1" s="1"/>
  <c r="S590" i="1"/>
  <c r="AO590" i="1" s="1"/>
  <c r="AT590" i="1" s="1"/>
  <c r="N590" i="1"/>
  <c r="AS589" i="1"/>
  <c r="AR589" i="1"/>
  <c r="AO589" i="1"/>
  <c r="AN589" i="1"/>
  <c r="AM589" i="1"/>
  <c r="AJ589" i="1"/>
  <c r="AH589" i="1"/>
  <c r="AG589" i="1"/>
  <c r="T589" i="1"/>
  <c r="AP589" i="1" s="1"/>
  <c r="S589" i="1"/>
  <c r="N589" i="1"/>
  <c r="AR588" i="1"/>
  <c r="AP588" i="1"/>
  <c r="AN588" i="1"/>
  <c r="AM588" i="1"/>
  <c r="AS588" i="1" s="1"/>
  <c r="AH588" i="1"/>
  <c r="AG588" i="1"/>
  <c r="T588" i="1"/>
  <c r="S588" i="1"/>
  <c r="AO588" i="1" s="1"/>
  <c r="AT588" i="1" s="1"/>
  <c r="N588" i="1"/>
  <c r="AJ588" i="1" s="1"/>
  <c r="AS587" i="1"/>
  <c r="AR587" i="1"/>
  <c r="AN587" i="1"/>
  <c r="AM587" i="1"/>
  <c r="AJ587" i="1"/>
  <c r="AH587" i="1"/>
  <c r="AG587" i="1"/>
  <c r="T587" i="1"/>
  <c r="AP587" i="1" s="1"/>
  <c r="S587" i="1"/>
  <c r="AO587" i="1" s="1"/>
  <c r="AT587" i="1" s="1"/>
  <c r="N587" i="1"/>
  <c r="AS586" i="1"/>
  <c r="AR586" i="1"/>
  <c r="AO586" i="1"/>
  <c r="AN586" i="1"/>
  <c r="AM586" i="1"/>
  <c r="AJ586" i="1"/>
  <c r="AH586" i="1"/>
  <c r="AG586" i="1"/>
  <c r="T586" i="1"/>
  <c r="AP586" i="1" s="1"/>
  <c r="AT586" i="1" s="1"/>
  <c r="S586" i="1"/>
  <c r="N586" i="1"/>
  <c r="AT585" i="1"/>
  <c r="AR585" i="1"/>
  <c r="AP585" i="1"/>
  <c r="AN585" i="1"/>
  <c r="AM585" i="1"/>
  <c r="AS585" i="1" s="1"/>
  <c r="AH585" i="1"/>
  <c r="AG585" i="1"/>
  <c r="T585" i="1"/>
  <c r="S585" i="1"/>
  <c r="AO585" i="1" s="1"/>
  <c r="N585" i="1"/>
  <c r="AJ585" i="1" s="1"/>
  <c r="AR584" i="1"/>
  <c r="AN584" i="1"/>
  <c r="AS584" i="1" s="1"/>
  <c r="AM584" i="1"/>
  <c r="AJ584" i="1"/>
  <c r="AH584" i="1"/>
  <c r="AG584" i="1"/>
  <c r="T584" i="1"/>
  <c r="AP584" i="1" s="1"/>
  <c r="S584" i="1"/>
  <c r="AO584" i="1" s="1"/>
  <c r="AT584" i="1" s="1"/>
  <c r="N584" i="1"/>
  <c r="AS583" i="1"/>
  <c r="AR583" i="1"/>
  <c r="AO583" i="1"/>
  <c r="AN583" i="1"/>
  <c r="AM583" i="1"/>
  <c r="AJ583" i="1"/>
  <c r="AH583" i="1"/>
  <c r="AG583" i="1"/>
  <c r="T583" i="1"/>
  <c r="AP583" i="1" s="1"/>
  <c r="S583" i="1"/>
  <c r="N583" i="1"/>
  <c r="AR582" i="1"/>
  <c r="AP582" i="1"/>
  <c r="AN582" i="1"/>
  <c r="AM582" i="1"/>
  <c r="AS582" i="1" s="1"/>
  <c r="AH582" i="1"/>
  <c r="AG582" i="1"/>
  <c r="T582" i="1"/>
  <c r="S582" i="1"/>
  <c r="AO582" i="1" s="1"/>
  <c r="AT582" i="1" s="1"/>
  <c r="N582" i="1"/>
  <c r="AJ582" i="1" s="1"/>
  <c r="AS581" i="1"/>
  <c r="AR581" i="1"/>
  <c r="AN581" i="1"/>
  <c r="AM581" i="1"/>
  <c r="AJ581" i="1"/>
  <c r="AH581" i="1"/>
  <c r="AG581" i="1"/>
  <c r="T581" i="1"/>
  <c r="AP581" i="1" s="1"/>
  <c r="S581" i="1"/>
  <c r="AO581" i="1" s="1"/>
  <c r="AT581" i="1" s="1"/>
  <c r="N581" i="1"/>
  <c r="AX580" i="1"/>
  <c r="AV580" i="1"/>
  <c r="AR580" i="1"/>
  <c r="AN580" i="1"/>
  <c r="AM580" i="1"/>
  <c r="AS580" i="1" s="1"/>
  <c r="AH580" i="1"/>
  <c r="T580" i="1"/>
  <c r="AP580" i="1" s="1"/>
  <c r="AT580" i="1" s="1"/>
  <c r="N580" i="1"/>
  <c r="AJ580" i="1" s="1"/>
  <c r="AX579" i="1"/>
  <c r="AV579" i="1"/>
  <c r="AR579" i="1"/>
  <c r="AN579" i="1"/>
  <c r="AM579" i="1"/>
  <c r="AS579" i="1" s="1"/>
  <c r="AG579" i="1"/>
  <c r="S579" i="1"/>
  <c r="AO579" i="1" s="1"/>
  <c r="AT579" i="1" s="1"/>
  <c r="N579" i="1"/>
  <c r="AJ579" i="1" s="1"/>
  <c r="AX578" i="1"/>
  <c r="AV578" i="1"/>
  <c r="AR578" i="1"/>
  <c r="AN578" i="1"/>
  <c r="AM578" i="1"/>
  <c r="AS578" i="1" s="1"/>
  <c r="AH578" i="1"/>
  <c r="T578" i="1"/>
  <c r="AP578" i="1" s="1"/>
  <c r="AT578" i="1" s="1"/>
  <c r="N578" i="1"/>
  <c r="AJ578" i="1" s="1"/>
  <c r="AX577" i="1"/>
  <c r="AV577" i="1"/>
  <c r="AR577" i="1"/>
  <c r="AN577" i="1"/>
  <c r="AM577" i="1"/>
  <c r="AS577" i="1" s="1"/>
  <c r="AH577" i="1"/>
  <c r="T577" i="1"/>
  <c r="AP577" i="1" s="1"/>
  <c r="AT577" i="1" s="1"/>
  <c r="N577" i="1"/>
  <c r="AJ577" i="1" s="1"/>
  <c r="AX576" i="1"/>
  <c r="AV576" i="1"/>
  <c r="AR576" i="1"/>
  <c r="AN576" i="1"/>
  <c r="AM576" i="1"/>
  <c r="AS576" i="1" s="1"/>
  <c r="AH576" i="1"/>
  <c r="T576" i="1"/>
  <c r="AP576" i="1" s="1"/>
  <c r="AT576" i="1" s="1"/>
  <c r="N576" i="1"/>
  <c r="AJ576" i="1" s="1"/>
  <c r="AX575" i="1"/>
  <c r="AV575" i="1"/>
  <c r="AR575" i="1"/>
  <c r="AN575" i="1"/>
  <c r="AM575" i="1"/>
  <c r="AS575" i="1" s="1"/>
  <c r="AG575" i="1"/>
  <c r="S575" i="1"/>
  <c r="AO575" i="1" s="1"/>
  <c r="AT575" i="1" s="1"/>
  <c r="N575" i="1"/>
  <c r="AJ575" i="1" s="1"/>
  <c r="AX574" i="1"/>
  <c r="AV574" i="1"/>
  <c r="AR574" i="1"/>
  <c r="AN574" i="1"/>
  <c r="AM574" i="1"/>
  <c r="AS574" i="1" s="1"/>
  <c r="AG574" i="1"/>
  <c r="S574" i="1"/>
  <c r="AO574" i="1" s="1"/>
  <c r="AT574" i="1" s="1"/>
  <c r="N574" i="1"/>
  <c r="AJ574" i="1" s="1"/>
  <c r="AX573" i="1"/>
  <c r="AV573" i="1"/>
  <c r="AR573" i="1"/>
  <c r="AN573" i="1"/>
  <c r="AM573" i="1"/>
  <c r="AS573" i="1" s="1"/>
  <c r="AG573" i="1"/>
  <c r="S573" i="1"/>
  <c r="AO573" i="1" s="1"/>
  <c r="AT573" i="1" s="1"/>
  <c r="N573" i="1"/>
  <c r="AJ573" i="1" s="1"/>
  <c r="AX572" i="1"/>
  <c r="AV572" i="1"/>
  <c r="AR572" i="1"/>
  <c r="AN572" i="1"/>
  <c r="AM572" i="1"/>
  <c r="AS572" i="1" s="1"/>
  <c r="AH572" i="1"/>
  <c r="T572" i="1"/>
  <c r="AP572" i="1" s="1"/>
  <c r="AT572" i="1" s="1"/>
  <c r="N572" i="1"/>
  <c r="AJ572" i="1" s="1"/>
  <c r="AX571" i="1"/>
  <c r="AV571" i="1"/>
  <c r="AR571" i="1"/>
  <c r="AN571" i="1"/>
  <c r="AM571" i="1"/>
  <c r="AS571" i="1" s="1"/>
  <c r="AH571" i="1"/>
  <c r="T571" i="1"/>
  <c r="AP571" i="1" s="1"/>
  <c r="AT571" i="1" s="1"/>
  <c r="N571" i="1"/>
  <c r="AJ571" i="1" s="1"/>
  <c r="AX570" i="1"/>
  <c r="AV570" i="1"/>
  <c r="AT570" i="1"/>
  <c r="AR570" i="1"/>
  <c r="AN570" i="1"/>
  <c r="AM570" i="1"/>
  <c r="AS570" i="1" s="1"/>
  <c r="AJ570" i="1"/>
  <c r="N570" i="1"/>
  <c r="AX569" i="1"/>
  <c r="AV569" i="1"/>
  <c r="AS569" i="1"/>
  <c r="AR569" i="1"/>
  <c r="AN569" i="1"/>
  <c r="AM569" i="1"/>
  <c r="AJ569" i="1"/>
  <c r="AH569" i="1"/>
  <c r="T569" i="1"/>
  <c r="AP569" i="1" s="1"/>
  <c r="AT569" i="1" s="1"/>
  <c r="N569" i="1"/>
  <c r="AX568" i="1"/>
  <c r="AV568" i="1"/>
  <c r="AS568" i="1"/>
  <c r="AR568" i="1"/>
  <c r="AN568" i="1"/>
  <c r="AM568" i="1"/>
  <c r="AJ568" i="1"/>
  <c r="AH568" i="1"/>
  <c r="T568" i="1"/>
  <c r="AP568" i="1" s="1"/>
  <c r="AT568" i="1" s="1"/>
  <c r="N568" i="1"/>
  <c r="AX567" i="1"/>
  <c r="AV567" i="1"/>
  <c r="AR567" i="1"/>
  <c r="AN567" i="1"/>
  <c r="AM567" i="1"/>
  <c r="AS567" i="1" s="1"/>
  <c r="AJ567" i="1"/>
  <c r="AH567" i="1"/>
  <c r="T567" i="1"/>
  <c r="AP567" i="1" s="1"/>
  <c r="AT567" i="1" s="1"/>
  <c r="N567" i="1"/>
  <c r="AX566" i="1"/>
  <c r="AV566" i="1"/>
  <c r="AS566" i="1"/>
  <c r="AR566" i="1"/>
  <c r="AN566" i="1"/>
  <c r="AM566" i="1"/>
  <c r="AJ566" i="1"/>
  <c r="AH566" i="1"/>
  <c r="T566" i="1"/>
  <c r="AP566" i="1" s="1"/>
  <c r="AT566" i="1" s="1"/>
  <c r="N566" i="1"/>
  <c r="AS565" i="1"/>
  <c r="AR565" i="1"/>
  <c r="AP565" i="1"/>
  <c r="AN565" i="1"/>
  <c r="AM565" i="1"/>
  <c r="AJ565" i="1"/>
  <c r="AH565" i="1"/>
  <c r="AG565" i="1"/>
  <c r="AO565" i="1" s="1"/>
  <c r="AT565" i="1" s="1"/>
  <c r="T565" i="1"/>
  <c r="S565" i="1"/>
  <c r="N565" i="1"/>
  <c r="AR564" i="1"/>
  <c r="AP564" i="1"/>
  <c r="AN564" i="1"/>
  <c r="AM564" i="1"/>
  <c r="AS564" i="1" s="1"/>
  <c r="AH564" i="1"/>
  <c r="AG564" i="1"/>
  <c r="T564" i="1"/>
  <c r="S564" i="1"/>
  <c r="AO564" i="1" s="1"/>
  <c r="AT564" i="1" s="1"/>
  <c r="AT563" i="1"/>
  <c r="AR563" i="1"/>
  <c r="AO563" i="1"/>
  <c r="AN563" i="1"/>
  <c r="AM563" i="1"/>
  <c r="AS563" i="1" s="1"/>
  <c r="AH563" i="1"/>
  <c r="AG563" i="1"/>
  <c r="T563" i="1"/>
  <c r="AP563" i="1" s="1"/>
  <c r="S563" i="1"/>
  <c r="A563" i="1"/>
  <c r="AR562" i="1"/>
  <c r="AN562" i="1"/>
  <c r="AS562" i="1" s="1"/>
  <c r="AM562" i="1"/>
  <c r="AH562" i="1"/>
  <c r="AG562" i="1"/>
  <c r="T562" i="1"/>
  <c r="S562" i="1"/>
  <c r="AO562" i="1" s="1"/>
  <c r="A562" i="1"/>
  <c r="N562" i="1" s="1"/>
  <c r="AJ562" i="1" s="1"/>
  <c r="AR561" i="1"/>
  <c r="AP561" i="1"/>
  <c r="AN561" i="1"/>
  <c r="AM561" i="1"/>
  <c r="AS561" i="1" s="1"/>
  <c r="AH561" i="1"/>
  <c r="AG561" i="1"/>
  <c r="T561" i="1"/>
  <c r="S561" i="1"/>
  <c r="AO561" i="1" s="1"/>
  <c r="AT561" i="1" s="1"/>
  <c r="N561" i="1"/>
  <c r="AJ561" i="1" s="1"/>
  <c r="AR560" i="1"/>
  <c r="AN560" i="1"/>
  <c r="AS560" i="1" s="1"/>
  <c r="AM560" i="1"/>
  <c r="AJ560" i="1"/>
  <c r="AH560" i="1"/>
  <c r="AG560" i="1"/>
  <c r="T560" i="1"/>
  <c r="AP560" i="1" s="1"/>
  <c r="S560" i="1"/>
  <c r="AO560" i="1" s="1"/>
  <c r="AT560" i="1" s="1"/>
  <c r="N560" i="1"/>
  <c r="AT559" i="1"/>
  <c r="AR559" i="1"/>
  <c r="AO559" i="1"/>
  <c r="AN559" i="1"/>
  <c r="AM559" i="1"/>
  <c r="AS559" i="1" s="1"/>
  <c r="AH559" i="1"/>
  <c r="AG559" i="1"/>
  <c r="T559" i="1"/>
  <c r="AP559" i="1" s="1"/>
  <c r="S559" i="1"/>
  <c r="A559" i="1"/>
  <c r="N559" i="1" s="1"/>
  <c r="AJ559" i="1" s="1"/>
  <c r="AR558" i="1"/>
  <c r="AN558" i="1"/>
  <c r="AS558" i="1" s="1"/>
  <c r="AM558" i="1"/>
  <c r="AH558" i="1"/>
  <c r="AG558" i="1"/>
  <c r="T558" i="1"/>
  <c r="S558" i="1"/>
  <c r="AO558" i="1" s="1"/>
  <c r="AR557" i="1"/>
  <c r="AP557" i="1"/>
  <c r="AN557" i="1"/>
  <c r="AM557" i="1"/>
  <c r="AS557" i="1" s="1"/>
  <c r="AH557" i="1"/>
  <c r="AG557" i="1"/>
  <c r="T557" i="1"/>
  <c r="S557" i="1"/>
  <c r="N557" i="1"/>
  <c r="AJ557" i="1" s="1"/>
  <c r="A557" i="1"/>
  <c r="A558" i="1" s="1"/>
  <c r="N558" i="1" s="1"/>
  <c r="AJ558" i="1" s="1"/>
  <c r="AS556" i="1"/>
  <c r="AR556" i="1"/>
  <c r="AO556" i="1"/>
  <c r="AT556" i="1" s="1"/>
  <c r="AN556" i="1"/>
  <c r="AM556" i="1"/>
  <c r="AJ556" i="1"/>
  <c r="AH556" i="1"/>
  <c r="AG556" i="1"/>
  <c r="T556" i="1"/>
  <c r="AP556" i="1" s="1"/>
  <c r="S556" i="1"/>
  <c r="N556" i="1"/>
  <c r="AR555" i="1"/>
  <c r="AP555" i="1"/>
  <c r="AN555" i="1"/>
  <c r="AM555" i="1"/>
  <c r="AS555" i="1" s="1"/>
  <c r="AH555" i="1"/>
  <c r="AG555" i="1"/>
  <c r="T555" i="1"/>
  <c r="S555" i="1"/>
  <c r="AO555" i="1" s="1"/>
  <c r="AT555" i="1" s="1"/>
  <c r="N555" i="1"/>
  <c r="AJ555" i="1" s="1"/>
  <c r="AR554" i="1"/>
  <c r="AN554" i="1"/>
  <c r="AS554" i="1" s="1"/>
  <c r="AM554" i="1"/>
  <c r="AJ554" i="1"/>
  <c r="AH554" i="1"/>
  <c r="AG554" i="1"/>
  <c r="T554" i="1"/>
  <c r="S554" i="1"/>
  <c r="AO554" i="1" s="1"/>
  <c r="N554" i="1"/>
  <c r="AS553" i="1"/>
  <c r="AR553" i="1"/>
  <c r="AP553" i="1"/>
  <c r="AN553" i="1"/>
  <c r="AM553" i="1"/>
  <c r="AJ553" i="1"/>
  <c r="AH553" i="1"/>
  <c r="AG553" i="1"/>
  <c r="AO553" i="1" s="1"/>
  <c r="AT553" i="1" s="1"/>
  <c r="T553" i="1"/>
  <c r="S553" i="1"/>
  <c r="A553" i="1"/>
  <c r="N553" i="1" s="1"/>
  <c r="AR552" i="1"/>
  <c r="AN552" i="1"/>
  <c r="AS552" i="1" s="1"/>
  <c r="AM552" i="1"/>
  <c r="AJ552" i="1"/>
  <c r="AH552" i="1"/>
  <c r="AG552" i="1"/>
  <c r="T552" i="1"/>
  <c r="S552" i="1"/>
  <c r="AO552" i="1" s="1"/>
  <c r="A552" i="1"/>
  <c r="N552" i="1" s="1"/>
  <c r="AR551" i="1"/>
  <c r="AP551" i="1"/>
  <c r="AN551" i="1"/>
  <c r="AM551" i="1"/>
  <c r="AS551" i="1" s="1"/>
  <c r="AH551" i="1"/>
  <c r="AG551" i="1"/>
  <c r="T551" i="1"/>
  <c r="S551" i="1"/>
  <c r="AO551" i="1" s="1"/>
  <c r="AT551" i="1" s="1"/>
  <c r="N551" i="1"/>
  <c r="AJ551" i="1" s="1"/>
  <c r="A551" i="1"/>
  <c r="AS550" i="1"/>
  <c r="AR550" i="1"/>
  <c r="AO550" i="1"/>
  <c r="AN550" i="1"/>
  <c r="AM550" i="1"/>
  <c r="AJ550" i="1"/>
  <c r="AH550" i="1"/>
  <c r="AG550" i="1"/>
  <c r="T550" i="1"/>
  <c r="AP550" i="1" s="1"/>
  <c r="S550" i="1"/>
  <c r="N550" i="1"/>
  <c r="AR549" i="1"/>
  <c r="AN549" i="1"/>
  <c r="AM549" i="1"/>
  <c r="AS549" i="1" s="1"/>
  <c r="AH549" i="1"/>
  <c r="AP549" i="1" s="1"/>
  <c r="AG549" i="1"/>
  <c r="T549" i="1"/>
  <c r="S549" i="1"/>
  <c r="AO549" i="1" s="1"/>
  <c r="N549" i="1"/>
  <c r="AJ549" i="1" s="1"/>
  <c r="AS548" i="1"/>
  <c r="AR548" i="1"/>
  <c r="AN548" i="1"/>
  <c r="AM548" i="1"/>
  <c r="AJ548" i="1"/>
  <c r="AH548" i="1"/>
  <c r="AG548" i="1"/>
  <c r="T548" i="1"/>
  <c r="S548" i="1"/>
  <c r="AO548" i="1" s="1"/>
  <c r="N548" i="1"/>
  <c r="AS547" i="1"/>
  <c r="AR547" i="1"/>
  <c r="AO547" i="1"/>
  <c r="AN547" i="1"/>
  <c r="AM547" i="1"/>
  <c r="AJ547" i="1"/>
  <c r="AH547" i="1"/>
  <c r="AG547" i="1"/>
  <c r="T547" i="1"/>
  <c r="AP547" i="1" s="1"/>
  <c r="S547" i="1"/>
  <c r="N547" i="1"/>
  <c r="AR546" i="1"/>
  <c r="AP546" i="1"/>
  <c r="AN546" i="1"/>
  <c r="AM546" i="1"/>
  <c r="AH546" i="1"/>
  <c r="AG546" i="1"/>
  <c r="T546" i="1"/>
  <c r="S546" i="1"/>
  <c r="N546" i="1"/>
  <c r="AJ546" i="1" s="1"/>
  <c r="AR545" i="1"/>
  <c r="AN545" i="1"/>
  <c r="AS545" i="1" s="1"/>
  <c r="AM545" i="1"/>
  <c r="AJ545" i="1"/>
  <c r="AH545" i="1"/>
  <c r="AG545" i="1"/>
  <c r="T545" i="1"/>
  <c r="S545" i="1"/>
  <c r="AO545" i="1" s="1"/>
  <c r="N545" i="1"/>
  <c r="AS544" i="1"/>
  <c r="AR544" i="1"/>
  <c r="AO544" i="1"/>
  <c r="AN544" i="1"/>
  <c r="AM544" i="1"/>
  <c r="AJ544" i="1"/>
  <c r="AH544" i="1"/>
  <c r="AG544" i="1"/>
  <c r="T544" i="1"/>
  <c r="AP544" i="1" s="1"/>
  <c r="S544" i="1"/>
  <c r="N544" i="1"/>
  <c r="AR543" i="1"/>
  <c r="AN543" i="1"/>
  <c r="AM543" i="1"/>
  <c r="AS543" i="1" s="1"/>
  <c r="AH543" i="1"/>
  <c r="AP543" i="1" s="1"/>
  <c r="AG543" i="1"/>
  <c r="T543" i="1"/>
  <c r="S543" i="1"/>
  <c r="N543" i="1"/>
  <c r="AJ543" i="1" s="1"/>
  <c r="AS542" i="1"/>
  <c r="AR542" i="1"/>
  <c r="AN542" i="1"/>
  <c r="AM542" i="1"/>
  <c r="AJ542" i="1"/>
  <c r="AH542" i="1"/>
  <c r="AG542" i="1"/>
  <c r="T542" i="1"/>
  <c r="AP542" i="1" s="1"/>
  <c r="S542" i="1"/>
  <c r="AO542" i="1" s="1"/>
  <c r="N542" i="1"/>
  <c r="AR541" i="1"/>
  <c r="AO541" i="1"/>
  <c r="AT541" i="1" s="1"/>
  <c r="AN541" i="1"/>
  <c r="AM541" i="1"/>
  <c r="AS541" i="1" s="1"/>
  <c r="AH541" i="1"/>
  <c r="AG541" i="1"/>
  <c r="T541" i="1"/>
  <c r="AP541" i="1" s="1"/>
  <c r="S541" i="1"/>
  <c r="N541" i="1"/>
  <c r="AJ541" i="1" s="1"/>
  <c r="AR540" i="1"/>
  <c r="AP540" i="1"/>
  <c r="AN540" i="1"/>
  <c r="AM540" i="1"/>
  <c r="AH540" i="1"/>
  <c r="AG540" i="1"/>
  <c r="T540" i="1"/>
  <c r="S540" i="1"/>
  <c r="AO540" i="1" s="1"/>
  <c r="AT540" i="1" s="1"/>
  <c r="N540" i="1"/>
  <c r="AJ540" i="1" s="1"/>
  <c r="AR539" i="1"/>
  <c r="AO539" i="1"/>
  <c r="AN539" i="1"/>
  <c r="AS539" i="1" s="1"/>
  <c r="AM539" i="1"/>
  <c r="AJ539" i="1"/>
  <c r="AH539" i="1"/>
  <c r="AG539" i="1"/>
  <c r="T539" i="1"/>
  <c r="AP539" i="1" s="1"/>
  <c r="S539" i="1"/>
  <c r="N539" i="1"/>
  <c r="AS538" i="1"/>
  <c r="AR538" i="1"/>
  <c r="AO538" i="1"/>
  <c r="AN538" i="1"/>
  <c r="AM538" i="1"/>
  <c r="AJ538" i="1"/>
  <c r="AH538" i="1"/>
  <c r="AG538" i="1"/>
  <c r="T538" i="1"/>
  <c r="AP538" i="1" s="1"/>
  <c r="S538" i="1"/>
  <c r="N538" i="1"/>
  <c r="AR537" i="1"/>
  <c r="AP537" i="1"/>
  <c r="AN537" i="1"/>
  <c r="AM537" i="1"/>
  <c r="AS537" i="1" s="1"/>
  <c r="AH537" i="1"/>
  <c r="AG537" i="1"/>
  <c r="T537" i="1"/>
  <c r="S537" i="1"/>
  <c r="N537" i="1"/>
  <c r="AJ537" i="1" s="1"/>
  <c r="AR536" i="1"/>
  <c r="AN536" i="1"/>
  <c r="AS536" i="1" s="1"/>
  <c r="AM536" i="1"/>
  <c r="AJ536" i="1"/>
  <c r="AH536" i="1"/>
  <c r="AG536" i="1"/>
  <c r="T536" i="1"/>
  <c r="S536" i="1"/>
  <c r="AO536" i="1" s="1"/>
  <c r="N536" i="1"/>
  <c r="AT535" i="1"/>
  <c r="AR535" i="1"/>
  <c r="AO535" i="1"/>
  <c r="AN535" i="1"/>
  <c r="AM535" i="1"/>
  <c r="AS535" i="1" s="1"/>
  <c r="AH535" i="1"/>
  <c r="AG535" i="1"/>
  <c r="T535" i="1"/>
  <c r="AP535" i="1" s="1"/>
  <c r="S535" i="1"/>
  <c r="N535" i="1"/>
  <c r="AJ535" i="1" s="1"/>
  <c r="AR534" i="1"/>
  <c r="AP534" i="1"/>
  <c r="AN534" i="1"/>
  <c r="AM534" i="1"/>
  <c r="AS534" i="1" s="1"/>
  <c r="AH534" i="1"/>
  <c r="AG534" i="1"/>
  <c r="T534" i="1"/>
  <c r="S534" i="1"/>
  <c r="N534" i="1"/>
  <c r="AJ534" i="1" s="1"/>
  <c r="AR533" i="1"/>
  <c r="AO533" i="1"/>
  <c r="AN533" i="1"/>
  <c r="AS533" i="1" s="1"/>
  <c r="AM533" i="1"/>
  <c r="AJ533" i="1"/>
  <c r="AH533" i="1"/>
  <c r="AG533" i="1"/>
  <c r="T533" i="1"/>
  <c r="AP533" i="1" s="1"/>
  <c r="S533" i="1"/>
  <c r="N533" i="1"/>
  <c r="AS532" i="1"/>
  <c r="AR532" i="1"/>
  <c r="AO532" i="1"/>
  <c r="AN532" i="1"/>
  <c r="AM532" i="1"/>
  <c r="AJ532" i="1"/>
  <c r="AH532" i="1"/>
  <c r="AG532" i="1"/>
  <c r="T532" i="1"/>
  <c r="AP532" i="1" s="1"/>
  <c r="S532" i="1"/>
  <c r="N532" i="1"/>
  <c r="AR531" i="1"/>
  <c r="AN531" i="1"/>
  <c r="AM531" i="1"/>
  <c r="AS531" i="1" s="1"/>
  <c r="AH531" i="1"/>
  <c r="AP531" i="1" s="1"/>
  <c r="AG531" i="1"/>
  <c r="T531" i="1"/>
  <c r="S531" i="1"/>
  <c r="AO531" i="1" s="1"/>
  <c r="N531" i="1"/>
  <c r="AJ531" i="1" s="1"/>
  <c r="AS530" i="1"/>
  <c r="AR530" i="1"/>
  <c r="AN530" i="1"/>
  <c r="AM530" i="1"/>
  <c r="AJ530" i="1"/>
  <c r="AH530" i="1"/>
  <c r="AG530" i="1"/>
  <c r="T530" i="1"/>
  <c r="S530" i="1"/>
  <c r="AO530" i="1" s="1"/>
  <c r="N530" i="1"/>
  <c r="AS529" i="1"/>
  <c r="AR529" i="1"/>
  <c r="AO529" i="1"/>
  <c r="AN529" i="1"/>
  <c r="AM529" i="1"/>
  <c r="AJ529" i="1"/>
  <c r="AH529" i="1"/>
  <c r="AG529" i="1"/>
  <c r="T529" i="1"/>
  <c r="AP529" i="1" s="1"/>
  <c r="S529" i="1"/>
  <c r="N529" i="1"/>
  <c r="AR528" i="1"/>
  <c r="AP528" i="1"/>
  <c r="AN528" i="1"/>
  <c r="AM528" i="1"/>
  <c r="AH528" i="1"/>
  <c r="AG528" i="1"/>
  <c r="T528" i="1"/>
  <c r="S528" i="1"/>
  <c r="N528" i="1"/>
  <c r="AJ528" i="1" s="1"/>
  <c r="AR527" i="1"/>
  <c r="AN527" i="1"/>
  <c r="AS527" i="1" s="1"/>
  <c r="AM527" i="1"/>
  <c r="AJ527" i="1"/>
  <c r="AH527" i="1"/>
  <c r="AG527" i="1"/>
  <c r="T527" i="1"/>
  <c r="S527" i="1"/>
  <c r="AO527" i="1" s="1"/>
  <c r="N527" i="1"/>
  <c r="AS526" i="1"/>
  <c r="AR526" i="1"/>
  <c r="AO526" i="1"/>
  <c r="AN526" i="1"/>
  <c r="AM526" i="1"/>
  <c r="AJ526" i="1"/>
  <c r="AH526" i="1"/>
  <c r="AG526" i="1"/>
  <c r="T526" i="1"/>
  <c r="AP526" i="1" s="1"/>
  <c r="S526" i="1"/>
  <c r="N526" i="1"/>
  <c r="AR525" i="1"/>
  <c r="AN525" i="1"/>
  <c r="AM525" i="1"/>
  <c r="AS525" i="1" s="1"/>
  <c r="AH525" i="1"/>
  <c r="AP525" i="1" s="1"/>
  <c r="AG525" i="1"/>
  <c r="T525" i="1"/>
  <c r="S525" i="1"/>
  <c r="N525" i="1"/>
  <c r="AJ525" i="1" s="1"/>
  <c r="AS524" i="1"/>
  <c r="AR524" i="1"/>
  <c r="AN524" i="1"/>
  <c r="AM524" i="1"/>
  <c r="AJ524" i="1"/>
  <c r="AH524" i="1"/>
  <c r="AG524" i="1"/>
  <c r="T524" i="1"/>
  <c r="AP524" i="1" s="1"/>
  <c r="S524" i="1"/>
  <c r="AO524" i="1" s="1"/>
  <c r="N524" i="1"/>
  <c r="AR523" i="1"/>
  <c r="AO523" i="1"/>
  <c r="AT523" i="1" s="1"/>
  <c r="AN523" i="1"/>
  <c r="AM523" i="1"/>
  <c r="AS523" i="1" s="1"/>
  <c r="AH523" i="1"/>
  <c r="AG523" i="1"/>
  <c r="T523" i="1"/>
  <c r="AP523" i="1" s="1"/>
  <c r="S523" i="1"/>
  <c r="N523" i="1"/>
  <c r="AJ523" i="1" s="1"/>
  <c r="AR522" i="1"/>
  <c r="AN522" i="1"/>
  <c r="AM522" i="1"/>
  <c r="AS522" i="1" s="1"/>
  <c r="AH522" i="1"/>
  <c r="AG522" i="1"/>
  <c r="T522" i="1"/>
  <c r="AP522" i="1" s="1"/>
  <c r="S522" i="1"/>
  <c r="AO522" i="1" s="1"/>
  <c r="AT522" i="1" s="1"/>
  <c r="N522" i="1"/>
  <c r="AJ522" i="1" s="1"/>
  <c r="AR521" i="1"/>
  <c r="AN521" i="1"/>
  <c r="AS521" i="1" s="1"/>
  <c r="AM521" i="1"/>
  <c r="AJ521" i="1"/>
  <c r="AH521" i="1"/>
  <c r="AG521" i="1"/>
  <c r="T521" i="1"/>
  <c r="AP521" i="1" s="1"/>
  <c r="S521" i="1"/>
  <c r="AO521" i="1" s="1"/>
  <c r="N521" i="1"/>
  <c r="AR520" i="1"/>
  <c r="AO520" i="1"/>
  <c r="AT520" i="1" s="1"/>
  <c r="AN520" i="1"/>
  <c r="AM520" i="1"/>
  <c r="AS520" i="1" s="1"/>
  <c r="AH520" i="1"/>
  <c r="AG520" i="1"/>
  <c r="T520" i="1"/>
  <c r="AP520" i="1" s="1"/>
  <c r="S520" i="1"/>
  <c r="N520" i="1"/>
  <c r="AJ520" i="1" s="1"/>
  <c r="AR519" i="1"/>
  <c r="AP519" i="1"/>
  <c r="AN519" i="1"/>
  <c r="AM519" i="1"/>
  <c r="AS519" i="1" s="1"/>
  <c r="AH519" i="1"/>
  <c r="AG519" i="1"/>
  <c r="T519" i="1"/>
  <c r="S519" i="1"/>
  <c r="N519" i="1"/>
  <c r="AJ519" i="1" s="1"/>
  <c r="AR518" i="1"/>
  <c r="AO518" i="1"/>
  <c r="AN518" i="1"/>
  <c r="AM518" i="1"/>
  <c r="AS518" i="1" s="1"/>
  <c r="AH518" i="1"/>
  <c r="AG518" i="1"/>
  <c r="T518" i="1"/>
  <c r="AP518" i="1" s="1"/>
  <c r="S518" i="1"/>
  <c r="N518" i="1"/>
  <c r="AJ518" i="1" s="1"/>
  <c r="AR517" i="1"/>
  <c r="AP517" i="1"/>
  <c r="AN517" i="1"/>
  <c r="AS517" i="1" s="1"/>
  <c r="AM517" i="1"/>
  <c r="AJ517" i="1"/>
  <c r="AH517" i="1"/>
  <c r="AG517" i="1"/>
  <c r="T517" i="1"/>
  <c r="S517" i="1"/>
  <c r="N517" i="1"/>
  <c r="AR516" i="1"/>
  <c r="AP516" i="1"/>
  <c r="AN516" i="1"/>
  <c r="AM516" i="1"/>
  <c r="AH516" i="1"/>
  <c r="AG516" i="1"/>
  <c r="T516" i="1"/>
  <c r="S516" i="1"/>
  <c r="AO516" i="1" s="1"/>
  <c r="AT516" i="1" s="1"/>
  <c r="N516" i="1"/>
  <c r="AJ516" i="1" s="1"/>
  <c r="AR515" i="1"/>
  <c r="AO515" i="1"/>
  <c r="AN515" i="1"/>
  <c r="AS515" i="1" s="1"/>
  <c r="AM515" i="1"/>
  <c r="AJ515" i="1"/>
  <c r="AH515" i="1"/>
  <c r="AG515" i="1"/>
  <c r="T515" i="1"/>
  <c r="AP515" i="1" s="1"/>
  <c r="S515" i="1"/>
  <c r="N515" i="1"/>
  <c r="AS514" i="1"/>
  <c r="AR514" i="1"/>
  <c r="AP514" i="1"/>
  <c r="AN514" i="1"/>
  <c r="AM514" i="1"/>
  <c r="AJ514" i="1"/>
  <c r="AH514" i="1"/>
  <c r="AG514" i="1"/>
  <c r="AO514" i="1" s="1"/>
  <c r="T514" i="1"/>
  <c r="S514" i="1"/>
  <c r="N514" i="1"/>
  <c r="AR513" i="1"/>
  <c r="AN513" i="1"/>
  <c r="AS513" i="1" s="1"/>
  <c r="AM513" i="1"/>
  <c r="AJ513" i="1"/>
  <c r="AH513" i="1"/>
  <c r="AP513" i="1" s="1"/>
  <c r="AG513" i="1"/>
  <c r="T513" i="1"/>
  <c r="S513" i="1"/>
  <c r="AO513" i="1" s="1"/>
  <c r="AT513" i="1" s="1"/>
  <c r="N513" i="1"/>
  <c r="AR512" i="1"/>
  <c r="AN512" i="1"/>
  <c r="AS512" i="1" s="1"/>
  <c r="AM512" i="1"/>
  <c r="AJ512" i="1"/>
  <c r="AH512" i="1"/>
  <c r="AG512" i="1"/>
  <c r="T512" i="1"/>
  <c r="S512" i="1"/>
  <c r="AO512" i="1" s="1"/>
  <c r="N512" i="1"/>
  <c r="AS511" i="1"/>
  <c r="AR511" i="1"/>
  <c r="AO511" i="1"/>
  <c r="AN511" i="1"/>
  <c r="AM511" i="1"/>
  <c r="AJ511" i="1"/>
  <c r="AH511" i="1"/>
  <c r="AG511" i="1"/>
  <c r="T511" i="1"/>
  <c r="AP511" i="1" s="1"/>
  <c r="S511" i="1"/>
  <c r="N511" i="1"/>
  <c r="AR510" i="1"/>
  <c r="AN510" i="1"/>
  <c r="AM510" i="1"/>
  <c r="AS510" i="1" s="1"/>
  <c r="AH510" i="1"/>
  <c r="AG510" i="1"/>
  <c r="T510" i="1"/>
  <c r="AP510" i="1" s="1"/>
  <c r="S510" i="1"/>
  <c r="AO510" i="1" s="1"/>
  <c r="AT510" i="1" s="1"/>
  <c r="N510" i="1"/>
  <c r="AJ510" i="1" s="1"/>
  <c r="AR509" i="1"/>
  <c r="AP509" i="1"/>
  <c r="AN509" i="1"/>
  <c r="AS509" i="1" s="1"/>
  <c r="AM509" i="1"/>
  <c r="AJ509" i="1"/>
  <c r="AH509" i="1"/>
  <c r="AG509" i="1"/>
  <c r="T509" i="1"/>
  <c r="S509" i="1"/>
  <c r="N509" i="1"/>
  <c r="AS508" i="1"/>
  <c r="AR508" i="1"/>
  <c r="AO508" i="1"/>
  <c r="AN508" i="1"/>
  <c r="AM508" i="1"/>
  <c r="AJ508" i="1"/>
  <c r="AH508" i="1"/>
  <c r="AG508" i="1"/>
  <c r="T508" i="1"/>
  <c r="AP508" i="1" s="1"/>
  <c r="S508" i="1"/>
  <c r="N508" i="1"/>
  <c r="AS507" i="1"/>
  <c r="AR507" i="1"/>
  <c r="AP507" i="1"/>
  <c r="AN507" i="1"/>
  <c r="AM507" i="1"/>
  <c r="AJ507" i="1"/>
  <c r="AH507" i="1"/>
  <c r="AG507" i="1"/>
  <c r="T507" i="1"/>
  <c r="S507" i="1"/>
  <c r="N507" i="1"/>
  <c r="AS506" i="1"/>
  <c r="AR506" i="1"/>
  <c r="AO506" i="1"/>
  <c r="AN506" i="1"/>
  <c r="AM506" i="1"/>
  <c r="AJ506" i="1"/>
  <c r="AH506" i="1"/>
  <c r="AG506" i="1"/>
  <c r="T506" i="1"/>
  <c r="AP506" i="1" s="1"/>
  <c r="S506" i="1"/>
  <c r="N506" i="1"/>
  <c r="AS505" i="1"/>
  <c r="AR505" i="1"/>
  <c r="AP505" i="1"/>
  <c r="AN505" i="1"/>
  <c r="AM505" i="1"/>
  <c r="AJ505" i="1"/>
  <c r="AH505" i="1"/>
  <c r="AG505" i="1"/>
  <c r="T505" i="1"/>
  <c r="S505" i="1"/>
  <c r="AO505" i="1" s="1"/>
  <c r="N505" i="1"/>
  <c r="AR504" i="1"/>
  <c r="AN504" i="1"/>
  <c r="AM504" i="1"/>
  <c r="AS504" i="1" s="1"/>
  <c r="AH504" i="1"/>
  <c r="AG504" i="1"/>
  <c r="T504" i="1"/>
  <c r="AP504" i="1" s="1"/>
  <c r="AT504" i="1" s="1"/>
  <c r="S504" i="1"/>
  <c r="AO504" i="1" s="1"/>
  <c r="N504" i="1"/>
  <c r="AJ504" i="1" s="1"/>
  <c r="AS503" i="1"/>
  <c r="AR503" i="1"/>
  <c r="AO503" i="1"/>
  <c r="AN503" i="1"/>
  <c r="AM503" i="1"/>
  <c r="AJ503" i="1"/>
  <c r="AH503" i="1"/>
  <c r="AG503" i="1"/>
  <c r="T503" i="1"/>
  <c r="AP503" i="1" s="1"/>
  <c r="S503" i="1"/>
  <c r="N503" i="1"/>
  <c r="AS502" i="1"/>
  <c r="AR502" i="1"/>
  <c r="AP502" i="1"/>
  <c r="AN502" i="1"/>
  <c r="AM502" i="1"/>
  <c r="AJ502" i="1"/>
  <c r="AH502" i="1"/>
  <c r="AG502" i="1"/>
  <c r="AO502" i="1" s="1"/>
  <c r="T502" i="1"/>
  <c r="S502" i="1"/>
  <c r="N502" i="1"/>
  <c r="AR501" i="1"/>
  <c r="AN501" i="1"/>
  <c r="AM501" i="1"/>
  <c r="AS501" i="1" s="1"/>
  <c r="AJ501" i="1"/>
  <c r="AH501" i="1"/>
  <c r="AP501" i="1" s="1"/>
  <c r="AG501" i="1"/>
  <c r="T501" i="1"/>
  <c r="S501" i="1"/>
  <c r="N501" i="1"/>
  <c r="AR500" i="1"/>
  <c r="AN500" i="1"/>
  <c r="AM500" i="1"/>
  <c r="AS500" i="1" s="1"/>
  <c r="AJ500" i="1"/>
  <c r="AH500" i="1"/>
  <c r="AG500" i="1"/>
  <c r="T500" i="1"/>
  <c r="S500" i="1"/>
  <c r="AO500" i="1" s="1"/>
  <c r="N500" i="1"/>
  <c r="AR499" i="1"/>
  <c r="AN499" i="1"/>
  <c r="AM499" i="1"/>
  <c r="AS499" i="1" s="1"/>
  <c r="AH499" i="1"/>
  <c r="AG499" i="1"/>
  <c r="T499" i="1"/>
  <c r="AP499" i="1" s="1"/>
  <c r="S499" i="1"/>
  <c r="AO499" i="1" s="1"/>
  <c r="AT499" i="1" s="1"/>
  <c r="N499" i="1"/>
  <c r="AJ499" i="1" s="1"/>
  <c r="AR498" i="1"/>
  <c r="AN498" i="1"/>
  <c r="AM498" i="1"/>
  <c r="AS498" i="1" s="1"/>
  <c r="AH498" i="1"/>
  <c r="AG498" i="1"/>
  <c r="T498" i="1"/>
  <c r="AP498" i="1" s="1"/>
  <c r="S498" i="1"/>
  <c r="AO498" i="1" s="1"/>
  <c r="AT498" i="1" s="1"/>
  <c r="N498" i="1"/>
  <c r="AJ498" i="1" s="1"/>
  <c r="AS497" i="1"/>
  <c r="AR497" i="1"/>
  <c r="AP497" i="1"/>
  <c r="AN497" i="1"/>
  <c r="AM497" i="1"/>
  <c r="AJ497" i="1"/>
  <c r="AH497" i="1"/>
  <c r="AG497" i="1"/>
  <c r="T497" i="1"/>
  <c r="S497" i="1"/>
  <c r="AO497" i="1" s="1"/>
  <c r="N497" i="1"/>
  <c r="AR496" i="1"/>
  <c r="AO496" i="1"/>
  <c r="AN496" i="1"/>
  <c r="AM496" i="1"/>
  <c r="AS496" i="1" s="1"/>
  <c r="AH496" i="1"/>
  <c r="AG496" i="1"/>
  <c r="T496" i="1"/>
  <c r="S496" i="1"/>
  <c r="N496" i="1"/>
  <c r="AJ496" i="1" s="1"/>
  <c r="AR495" i="1"/>
  <c r="AN495" i="1"/>
  <c r="AM495" i="1"/>
  <c r="AS495" i="1" s="1"/>
  <c r="AH495" i="1"/>
  <c r="AP495" i="1" s="1"/>
  <c r="AG495" i="1"/>
  <c r="T495" i="1"/>
  <c r="S495" i="1"/>
  <c r="AO495" i="1" s="1"/>
  <c r="AT495" i="1" s="1"/>
  <c r="N495" i="1"/>
  <c r="AJ495" i="1" s="1"/>
  <c r="AS494" i="1"/>
  <c r="AR494" i="1"/>
  <c r="AN494" i="1"/>
  <c r="AM494" i="1"/>
  <c r="AH494" i="1"/>
  <c r="AG494" i="1"/>
  <c r="T494" i="1"/>
  <c r="S494" i="1"/>
  <c r="AO494" i="1" s="1"/>
  <c r="N494" i="1"/>
  <c r="AJ494" i="1" s="1"/>
  <c r="AS493" i="1"/>
  <c r="AR493" i="1"/>
  <c r="AN493" i="1"/>
  <c r="AM493" i="1"/>
  <c r="AJ493" i="1"/>
  <c r="AH493" i="1"/>
  <c r="AG493" i="1"/>
  <c r="T493" i="1"/>
  <c r="AP493" i="1" s="1"/>
  <c r="S493" i="1"/>
  <c r="AO493" i="1" s="1"/>
  <c r="N493" i="1"/>
  <c r="AR492" i="1"/>
  <c r="AN492" i="1"/>
  <c r="AM492" i="1"/>
  <c r="AJ492" i="1"/>
  <c r="AH492" i="1"/>
  <c r="AG492" i="1"/>
  <c r="T492" i="1"/>
  <c r="AP492" i="1" s="1"/>
  <c r="S492" i="1"/>
  <c r="AO492" i="1" s="1"/>
  <c r="AT492" i="1" s="1"/>
  <c r="N492" i="1"/>
  <c r="AR491" i="1"/>
  <c r="AO491" i="1"/>
  <c r="AT491" i="1" s="1"/>
  <c r="AN491" i="1"/>
  <c r="AM491" i="1"/>
  <c r="AS491" i="1" s="1"/>
  <c r="AH491" i="1"/>
  <c r="AG491" i="1"/>
  <c r="T491" i="1"/>
  <c r="AP491" i="1" s="1"/>
  <c r="S491" i="1"/>
  <c r="N491" i="1"/>
  <c r="AJ491" i="1" s="1"/>
  <c r="AR490" i="1"/>
  <c r="AP490" i="1"/>
  <c r="AN490" i="1"/>
  <c r="AS490" i="1" s="1"/>
  <c r="AM490" i="1"/>
  <c r="AJ490" i="1"/>
  <c r="AH490" i="1"/>
  <c r="AG490" i="1"/>
  <c r="T490" i="1"/>
  <c r="S490" i="1"/>
  <c r="N490" i="1"/>
  <c r="AS489" i="1"/>
  <c r="AR489" i="1"/>
  <c r="AO489" i="1"/>
  <c r="AN489" i="1"/>
  <c r="AM489" i="1"/>
  <c r="AJ489" i="1"/>
  <c r="AH489" i="1"/>
  <c r="AG489" i="1"/>
  <c r="T489" i="1"/>
  <c r="AP489" i="1" s="1"/>
  <c r="S489" i="1"/>
  <c r="N489" i="1"/>
  <c r="AS488" i="1"/>
  <c r="AR488" i="1"/>
  <c r="AP488" i="1"/>
  <c r="AN488" i="1"/>
  <c r="AM488" i="1"/>
  <c r="AJ488" i="1"/>
  <c r="AH488" i="1"/>
  <c r="AG488" i="1"/>
  <c r="T488" i="1"/>
  <c r="S488" i="1"/>
  <c r="AO488" i="1" s="1"/>
  <c r="N488" i="1"/>
  <c r="AR487" i="1"/>
  <c r="AN487" i="1"/>
  <c r="AM487" i="1"/>
  <c r="AS487" i="1" s="1"/>
  <c r="AH487" i="1"/>
  <c r="AG487" i="1"/>
  <c r="T487" i="1"/>
  <c r="S487" i="1"/>
  <c r="AO487" i="1" s="1"/>
  <c r="N487" i="1"/>
  <c r="AJ487" i="1" s="1"/>
  <c r="AR486" i="1"/>
  <c r="AN486" i="1"/>
  <c r="AS486" i="1" s="1"/>
  <c r="AM486" i="1"/>
  <c r="AJ486" i="1"/>
  <c r="AH486" i="1"/>
  <c r="AG486" i="1"/>
  <c r="T486" i="1"/>
  <c r="AP486" i="1" s="1"/>
  <c r="S486" i="1"/>
  <c r="AO486" i="1" s="1"/>
  <c r="AT486" i="1" s="1"/>
  <c r="N486" i="1"/>
  <c r="AR485" i="1"/>
  <c r="AO485" i="1"/>
  <c r="AN485" i="1"/>
  <c r="AM485" i="1"/>
  <c r="AS485" i="1" s="1"/>
  <c r="AH485" i="1"/>
  <c r="AG485" i="1"/>
  <c r="T485" i="1"/>
  <c r="AP485" i="1" s="1"/>
  <c r="AT485" i="1" s="1"/>
  <c r="S485" i="1"/>
  <c r="N485" i="1"/>
  <c r="AJ485" i="1" s="1"/>
  <c r="AR484" i="1"/>
  <c r="AN484" i="1"/>
  <c r="AS484" i="1" s="1"/>
  <c r="AM484" i="1"/>
  <c r="AJ484" i="1"/>
  <c r="AH484" i="1"/>
  <c r="AP484" i="1" s="1"/>
  <c r="AG484" i="1"/>
  <c r="T484" i="1"/>
  <c r="S484" i="1"/>
  <c r="AO484" i="1" s="1"/>
  <c r="N484" i="1"/>
  <c r="AS483" i="1"/>
  <c r="AR483" i="1"/>
  <c r="AO483" i="1"/>
  <c r="AN483" i="1"/>
  <c r="AM483" i="1"/>
  <c r="AJ483" i="1"/>
  <c r="AH483" i="1"/>
  <c r="AG483" i="1"/>
  <c r="T483" i="1"/>
  <c r="S483" i="1"/>
  <c r="N483" i="1"/>
  <c r="AS482" i="1"/>
  <c r="AR482" i="1"/>
  <c r="AP482" i="1"/>
  <c r="AN482" i="1"/>
  <c r="AM482" i="1"/>
  <c r="AJ482" i="1"/>
  <c r="AH482" i="1"/>
  <c r="AG482" i="1"/>
  <c r="T482" i="1"/>
  <c r="S482" i="1"/>
  <c r="N482" i="1"/>
  <c r="AR481" i="1"/>
  <c r="AN481" i="1"/>
  <c r="AM481" i="1"/>
  <c r="AH481" i="1"/>
  <c r="AG481" i="1"/>
  <c r="T481" i="1"/>
  <c r="S481" i="1"/>
  <c r="AO481" i="1" s="1"/>
  <c r="N481" i="1"/>
  <c r="AJ481" i="1" s="1"/>
  <c r="AR480" i="1"/>
  <c r="AN480" i="1"/>
  <c r="AS480" i="1" s="1"/>
  <c r="AM480" i="1"/>
  <c r="AJ480" i="1"/>
  <c r="AH480" i="1"/>
  <c r="AG480" i="1"/>
  <c r="T480" i="1"/>
  <c r="AP480" i="1" s="1"/>
  <c r="S480" i="1"/>
  <c r="AO480" i="1" s="1"/>
  <c r="AT480" i="1" s="1"/>
  <c r="N480" i="1"/>
  <c r="AT479" i="1"/>
  <c r="AR479" i="1"/>
  <c r="AO479" i="1"/>
  <c r="AN479" i="1"/>
  <c r="AM479" i="1"/>
  <c r="AS479" i="1" s="1"/>
  <c r="AH479" i="1"/>
  <c r="AG479" i="1"/>
  <c r="T479" i="1"/>
  <c r="AP479" i="1" s="1"/>
  <c r="S479" i="1"/>
  <c r="N479" i="1"/>
  <c r="AJ479" i="1" s="1"/>
  <c r="AR478" i="1"/>
  <c r="AP478" i="1"/>
  <c r="AN478" i="1"/>
  <c r="AS478" i="1" s="1"/>
  <c r="AM478" i="1"/>
  <c r="AJ478" i="1"/>
  <c r="AH478" i="1"/>
  <c r="AG478" i="1"/>
  <c r="T478" i="1"/>
  <c r="S478" i="1"/>
  <c r="N478" i="1"/>
  <c r="AS477" i="1"/>
  <c r="AR477" i="1"/>
  <c r="AO477" i="1"/>
  <c r="AN477" i="1"/>
  <c r="AM477" i="1"/>
  <c r="AJ477" i="1"/>
  <c r="AH477" i="1"/>
  <c r="AG477" i="1"/>
  <c r="T477" i="1"/>
  <c r="AP477" i="1" s="1"/>
  <c r="S477" i="1"/>
  <c r="N477" i="1"/>
  <c r="AS476" i="1"/>
  <c r="AR476" i="1"/>
  <c r="AP476" i="1"/>
  <c r="AN476" i="1"/>
  <c r="AM476" i="1"/>
  <c r="AJ476" i="1"/>
  <c r="AH476" i="1"/>
  <c r="AG476" i="1"/>
  <c r="T476" i="1"/>
  <c r="S476" i="1"/>
  <c r="AO476" i="1" s="1"/>
  <c r="AT476" i="1" s="1"/>
  <c r="N476" i="1"/>
  <c r="AR475" i="1"/>
  <c r="AN475" i="1"/>
  <c r="AM475" i="1"/>
  <c r="AH475" i="1"/>
  <c r="AG475" i="1"/>
  <c r="T475" i="1"/>
  <c r="S475" i="1"/>
  <c r="AO475" i="1" s="1"/>
  <c r="N475" i="1"/>
  <c r="AJ475" i="1" s="1"/>
  <c r="AR474" i="1"/>
  <c r="AN474" i="1"/>
  <c r="AS474" i="1" s="1"/>
  <c r="AM474" i="1"/>
  <c r="AJ474" i="1"/>
  <c r="AH474" i="1"/>
  <c r="AG474" i="1"/>
  <c r="T474" i="1"/>
  <c r="AP474" i="1" s="1"/>
  <c r="S474" i="1"/>
  <c r="AO474" i="1" s="1"/>
  <c r="AT474" i="1" s="1"/>
  <c r="N474" i="1"/>
  <c r="AR473" i="1"/>
  <c r="AP473" i="1"/>
  <c r="AN473" i="1"/>
  <c r="AM473" i="1"/>
  <c r="AS473" i="1" s="1"/>
  <c r="AH473" i="1"/>
  <c r="AG473" i="1"/>
  <c r="AO473" i="1" s="1"/>
  <c r="T473" i="1"/>
  <c r="S473" i="1"/>
  <c r="N473" i="1"/>
  <c r="AJ473" i="1" s="1"/>
  <c r="AR472" i="1"/>
  <c r="AP472" i="1"/>
  <c r="AN472" i="1"/>
  <c r="AS472" i="1" s="1"/>
  <c r="AM472" i="1"/>
  <c r="AJ472" i="1"/>
  <c r="AH472" i="1"/>
  <c r="AG472" i="1"/>
  <c r="T472" i="1"/>
  <c r="S472" i="1"/>
  <c r="AO472" i="1" s="1"/>
  <c r="N472" i="1"/>
  <c r="AS471" i="1"/>
  <c r="AR471" i="1"/>
  <c r="AO471" i="1"/>
  <c r="AN471" i="1"/>
  <c r="AM471" i="1"/>
  <c r="AJ471" i="1"/>
  <c r="AH471" i="1"/>
  <c r="AG471" i="1"/>
  <c r="T471" i="1"/>
  <c r="AP471" i="1" s="1"/>
  <c r="S471" i="1"/>
  <c r="N471" i="1"/>
  <c r="AR470" i="1"/>
  <c r="AP470" i="1"/>
  <c r="AN470" i="1"/>
  <c r="AM470" i="1"/>
  <c r="AS470" i="1" s="1"/>
  <c r="AJ470" i="1"/>
  <c r="AH470" i="1"/>
  <c r="AG470" i="1"/>
  <c r="T470" i="1"/>
  <c r="S470" i="1"/>
  <c r="N470" i="1"/>
  <c r="AR469" i="1"/>
  <c r="AN469" i="1"/>
  <c r="AM469" i="1"/>
  <c r="AH469" i="1"/>
  <c r="AG469" i="1"/>
  <c r="T469" i="1"/>
  <c r="AP469" i="1" s="1"/>
  <c r="AT469" i="1" s="1"/>
  <c r="S469" i="1"/>
  <c r="AO469" i="1" s="1"/>
  <c r="N469" i="1"/>
  <c r="AJ469" i="1" s="1"/>
  <c r="AR468" i="1"/>
  <c r="AN468" i="1"/>
  <c r="AS468" i="1" s="1"/>
  <c r="AM468" i="1"/>
  <c r="AJ468" i="1"/>
  <c r="AH468" i="1"/>
  <c r="AG468" i="1"/>
  <c r="T468" i="1"/>
  <c r="AP468" i="1" s="1"/>
  <c r="S468" i="1"/>
  <c r="AO468" i="1" s="1"/>
  <c r="AT468" i="1" s="1"/>
  <c r="N468" i="1"/>
  <c r="AR467" i="1"/>
  <c r="AO467" i="1"/>
  <c r="AN467" i="1"/>
  <c r="AM467" i="1"/>
  <c r="AS467" i="1" s="1"/>
  <c r="AH467" i="1"/>
  <c r="AG467" i="1"/>
  <c r="T467" i="1"/>
  <c r="AP467" i="1" s="1"/>
  <c r="AT467" i="1" s="1"/>
  <c r="S467" i="1"/>
  <c r="N467" i="1"/>
  <c r="AJ467" i="1" s="1"/>
  <c r="AR466" i="1"/>
  <c r="AN466" i="1"/>
  <c r="AS466" i="1" s="1"/>
  <c r="AM466" i="1"/>
  <c r="AJ466" i="1"/>
  <c r="AH466" i="1"/>
  <c r="AP466" i="1" s="1"/>
  <c r="AG466" i="1"/>
  <c r="T466" i="1"/>
  <c r="S466" i="1"/>
  <c r="AO466" i="1" s="1"/>
  <c r="N466" i="1"/>
  <c r="AS465" i="1"/>
  <c r="AR465" i="1"/>
  <c r="AO465" i="1"/>
  <c r="AN465" i="1"/>
  <c r="AM465" i="1"/>
  <c r="AJ465" i="1"/>
  <c r="AH465" i="1"/>
  <c r="AG465" i="1"/>
  <c r="T465" i="1"/>
  <c r="S465" i="1"/>
  <c r="N465" i="1"/>
  <c r="AS464" i="1"/>
  <c r="AR464" i="1"/>
  <c r="AP464" i="1"/>
  <c r="AN464" i="1"/>
  <c r="AM464" i="1"/>
  <c r="AJ464" i="1"/>
  <c r="AH464" i="1"/>
  <c r="AG464" i="1"/>
  <c r="T464" i="1"/>
  <c r="S464" i="1"/>
  <c r="N464" i="1"/>
  <c r="AR463" i="1"/>
  <c r="AN463" i="1"/>
  <c r="AM463" i="1"/>
  <c r="AH463" i="1"/>
  <c r="AG463" i="1"/>
  <c r="T463" i="1"/>
  <c r="S463" i="1"/>
  <c r="AO463" i="1" s="1"/>
  <c r="N463" i="1"/>
  <c r="AJ463" i="1" s="1"/>
  <c r="AR462" i="1"/>
  <c r="AN462" i="1"/>
  <c r="AS462" i="1" s="1"/>
  <c r="AM462" i="1"/>
  <c r="AJ462" i="1"/>
  <c r="AH462" i="1"/>
  <c r="AG462" i="1"/>
  <c r="T462" i="1"/>
  <c r="AP462" i="1" s="1"/>
  <c r="S462" i="1"/>
  <c r="AO462" i="1" s="1"/>
  <c r="AT462" i="1" s="1"/>
  <c r="N462" i="1"/>
  <c r="AR461" i="1"/>
  <c r="AO461" i="1"/>
  <c r="AN461" i="1"/>
  <c r="AM461" i="1"/>
  <c r="AS461" i="1" s="1"/>
  <c r="AH461" i="1"/>
  <c r="AG461" i="1"/>
  <c r="T461" i="1"/>
  <c r="AP461" i="1" s="1"/>
  <c r="AT461" i="1" s="1"/>
  <c r="S461" i="1"/>
  <c r="N461" i="1"/>
  <c r="AJ461" i="1" s="1"/>
  <c r="AR460" i="1"/>
  <c r="AP460" i="1"/>
  <c r="AN460" i="1"/>
  <c r="AS460" i="1" s="1"/>
  <c r="AM460" i="1"/>
  <c r="AJ460" i="1"/>
  <c r="AH460" i="1"/>
  <c r="AG460" i="1"/>
  <c r="T460" i="1"/>
  <c r="S460" i="1"/>
  <c r="N460" i="1"/>
  <c r="AS459" i="1"/>
  <c r="AR459" i="1"/>
  <c r="AO459" i="1"/>
  <c r="AN459" i="1"/>
  <c r="AM459" i="1"/>
  <c r="AJ459" i="1"/>
  <c r="AH459" i="1"/>
  <c r="AG459" i="1"/>
  <c r="T459" i="1"/>
  <c r="AP459" i="1" s="1"/>
  <c r="S459" i="1"/>
  <c r="N459" i="1"/>
  <c r="AS458" i="1"/>
  <c r="AR458" i="1"/>
  <c r="AP458" i="1"/>
  <c r="AN458" i="1"/>
  <c r="AM458" i="1"/>
  <c r="AJ458" i="1"/>
  <c r="AH458" i="1"/>
  <c r="AG458" i="1"/>
  <c r="T458" i="1"/>
  <c r="S458" i="1"/>
  <c r="AO458" i="1" s="1"/>
  <c r="AT458" i="1" s="1"/>
  <c r="N458" i="1"/>
  <c r="AR457" i="1"/>
  <c r="AN457" i="1"/>
  <c r="AM457" i="1"/>
  <c r="AS457" i="1" s="1"/>
  <c r="AH457" i="1"/>
  <c r="AG457" i="1"/>
  <c r="T457" i="1"/>
  <c r="S457" i="1"/>
  <c r="AO457" i="1" s="1"/>
  <c r="N457" i="1"/>
  <c r="AJ457" i="1" s="1"/>
  <c r="AS456" i="1"/>
  <c r="AR456" i="1"/>
  <c r="AN456" i="1"/>
  <c r="AM456" i="1"/>
  <c r="AJ456" i="1"/>
  <c r="AH456" i="1"/>
  <c r="AG456" i="1"/>
  <c r="T456" i="1"/>
  <c r="AP456" i="1" s="1"/>
  <c r="S456" i="1"/>
  <c r="AO456" i="1" s="1"/>
  <c r="AT456" i="1" s="1"/>
  <c r="N456" i="1"/>
  <c r="AR455" i="1"/>
  <c r="AP455" i="1"/>
  <c r="AN455" i="1"/>
  <c r="AM455" i="1"/>
  <c r="AS455" i="1" s="1"/>
  <c r="AH455" i="1"/>
  <c r="AG455" i="1"/>
  <c r="AO455" i="1" s="1"/>
  <c r="AT455" i="1" s="1"/>
  <c r="T455" i="1"/>
  <c r="S455" i="1"/>
  <c r="N455" i="1"/>
  <c r="AJ455" i="1" s="1"/>
  <c r="AR454" i="1"/>
  <c r="AP454" i="1"/>
  <c r="AN454" i="1"/>
  <c r="AS454" i="1" s="1"/>
  <c r="AM454" i="1"/>
  <c r="AJ454" i="1"/>
  <c r="AH454" i="1"/>
  <c r="AG454" i="1"/>
  <c r="T454" i="1"/>
  <c r="S454" i="1"/>
  <c r="AO454" i="1" s="1"/>
  <c r="AT454" i="1" s="1"/>
  <c r="N454" i="1"/>
  <c r="AS453" i="1"/>
  <c r="AR453" i="1"/>
  <c r="AO453" i="1"/>
  <c r="AN453" i="1"/>
  <c r="AM453" i="1"/>
  <c r="AJ453" i="1"/>
  <c r="AH453" i="1"/>
  <c r="AG453" i="1"/>
  <c r="T453" i="1"/>
  <c r="AP453" i="1" s="1"/>
  <c r="S453" i="1"/>
  <c r="N453" i="1"/>
  <c r="AT452" i="1"/>
  <c r="AR452" i="1"/>
  <c r="AP452" i="1"/>
  <c r="AN452" i="1"/>
  <c r="AM452" i="1"/>
  <c r="AS452" i="1" s="1"/>
  <c r="AJ452" i="1"/>
  <c r="AH452" i="1"/>
  <c r="AG452" i="1"/>
  <c r="T452" i="1"/>
  <c r="S452" i="1"/>
  <c r="AO452" i="1" s="1"/>
  <c r="N452" i="1"/>
  <c r="AR451" i="1"/>
  <c r="AN451" i="1"/>
  <c r="AM451" i="1"/>
  <c r="AJ451" i="1"/>
  <c r="AH451" i="1"/>
  <c r="AG451" i="1"/>
  <c r="T451" i="1"/>
  <c r="S451" i="1"/>
  <c r="AO451" i="1" s="1"/>
  <c r="N451" i="1"/>
  <c r="AS450" i="1"/>
  <c r="AR450" i="1"/>
  <c r="AN450" i="1"/>
  <c r="AM450" i="1"/>
  <c r="AJ450" i="1"/>
  <c r="AH450" i="1"/>
  <c r="AG450" i="1"/>
  <c r="T450" i="1"/>
  <c r="AP450" i="1" s="1"/>
  <c r="S450" i="1"/>
  <c r="AO450" i="1" s="1"/>
  <c r="AT450" i="1" s="1"/>
  <c r="N450" i="1"/>
  <c r="AR449" i="1"/>
  <c r="AP449" i="1"/>
  <c r="AN449" i="1"/>
  <c r="AM449" i="1"/>
  <c r="AH449" i="1"/>
  <c r="AG449" i="1"/>
  <c r="T449" i="1"/>
  <c r="S449" i="1"/>
  <c r="AO449" i="1" s="1"/>
  <c r="AT449" i="1" s="1"/>
  <c r="N449" i="1"/>
  <c r="AJ449" i="1" s="1"/>
  <c r="AR448" i="1"/>
  <c r="AN448" i="1"/>
  <c r="AS448" i="1" s="1"/>
  <c r="AM448" i="1"/>
  <c r="AJ448" i="1"/>
  <c r="AH448" i="1"/>
  <c r="AG448" i="1"/>
  <c r="T448" i="1"/>
  <c r="AP448" i="1" s="1"/>
  <c r="S448" i="1"/>
  <c r="AO448" i="1" s="1"/>
  <c r="AT448" i="1" s="1"/>
  <c r="N448" i="1"/>
  <c r="AS447" i="1"/>
  <c r="AR447" i="1"/>
  <c r="AO447" i="1"/>
  <c r="AN447" i="1"/>
  <c r="AM447" i="1"/>
  <c r="AJ447" i="1"/>
  <c r="AH447" i="1"/>
  <c r="AG447" i="1"/>
  <c r="T447" i="1"/>
  <c r="AP447" i="1" s="1"/>
  <c r="S447" i="1"/>
  <c r="N447" i="1"/>
  <c r="AS446" i="1"/>
  <c r="AR446" i="1"/>
  <c r="AP446" i="1"/>
  <c r="AN446" i="1"/>
  <c r="AM446" i="1"/>
  <c r="AJ446" i="1"/>
  <c r="AH446" i="1"/>
  <c r="AG446" i="1"/>
  <c r="T446" i="1"/>
  <c r="S446" i="1"/>
  <c r="AO446" i="1" s="1"/>
  <c r="AT446" i="1" s="1"/>
  <c r="N446" i="1"/>
  <c r="AR445" i="1"/>
  <c r="AN445" i="1"/>
  <c r="AM445" i="1"/>
  <c r="AS445" i="1" s="1"/>
  <c r="AH445" i="1"/>
  <c r="AG445" i="1"/>
  <c r="T445" i="1"/>
  <c r="AP445" i="1" s="1"/>
  <c r="S445" i="1"/>
  <c r="AO445" i="1" s="1"/>
  <c r="AT445" i="1" s="1"/>
  <c r="N445" i="1"/>
  <c r="AJ445" i="1" s="1"/>
  <c r="AR444" i="1"/>
  <c r="AN444" i="1"/>
  <c r="AM444" i="1"/>
  <c r="AS444" i="1" s="1"/>
  <c r="AH444" i="1"/>
  <c r="AG444" i="1"/>
  <c r="T444" i="1"/>
  <c r="AP444" i="1" s="1"/>
  <c r="S444" i="1"/>
  <c r="AO444" i="1" s="1"/>
  <c r="AT444" i="1" s="1"/>
  <c r="N444" i="1"/>
  <c r="AJ444" i="1" s="1"/>
  <c r="AR443" i="1"/>
  <c r="AN443" i="1"/>
  <c r="AM443" i="1"/>
  <c r="AS443" i="1" s="1"/>
  <c r="AH443" i="1"/>
  <c r="AG443" i="1"/>
  <c r="T443" i="1"/>
  <c r="AP443" i="1" s="1"/>
  <c r="S443" i="1"/>
  <c r="AO443" i="1" s="1"/>
  <c r="AT443" i="1" s="1"/>
  <c r="N443" i="1"/>
  <c r="AJ443" i="1" s="1"/>
  <c r="AR442" i="1"/>
  <c r="AO442" i="1"/>
  <c r="AN442" i="1"/>
  <c r="AS442" i="1" s="1"/>
  <c r="AM442" i="1"/>
  <c r="AJ442" i="1"/>
  <c r="AH442" i="1"/>
  <c r="AG442" i="1"/>
  <c r="T442" i="1"/>
  <c r="S442" i="1"/>
  <c r="N442" i="1"/>
  <c r="AS441" i="1"/>
  <c r="AR441" i="1"/>
  <c r="AN441" i="1"/>
  <c r="AM441" i="1"/>
  <c r="AJ441" i="1"/>
  <c r="AH441" i="1"/>
  <c r="AP441" i="1" s="1"/>
  <c r="AT441" i="1" s="1"/>
  <c r="AG441" i="1"/>
  <c r="T441" i="1"/>
  <c r="S441" i="1"/>
  <c r="AO441" i="1" s="1"/>
  <c r="N441" i="1"/>
  <c r="AX440" i="1"/>
  <c r="AR440" i="1"/>
  <c r="AN440" i="1"/>
  <c r="AM440" i="1"/>
  <c r="AS440" i="1" s="1"/>
  <c r="AJ440" i="1"/>
  <c r="AH440" i="1"/>
  <c r="AG440" i="1"/>
  <c r="T440" i="1"/>
  <c r="AP440" i="1" s="1"/>
  <c r="S440" i="1"/>
  <c r="AO440" i="1" s="1"/>
  <c r="AT440" i="1" s="1"/>
  <c r="N440" i="1"/>
  <c r="AX439" i="1"/>
  <c r="AR439" i="1"/>
  <c r="AP439" i="1"/>
  <c r="AN439" i="1"/>
  <c r="AS439" i="1" s="1"/>
  <c r="AM439" i="1"/>
  <c r="AJ439" i="1"/>
  <c r="AH439" i="1"/>
  <c r="AG439" i="1"/>
  <c r="T439" i="1"/>
  <c r="S439" i="1"/>
  <c r="AO439" i="1" s="1"/>
  <c r="AT439" i="1" s="1"/>
  <c r="N439" i="1"/>
  <c r="AT438" i="1"/>
  <c r="AR438" i="1"/>
  <c r="AP438" i="1"/>
  <c r="AN438" i="1"/>
  <c r="AM438" i="1"/>
  <c r="AS438" i="1" s="1"/>
  <c r="AJ438" i="1"/>
  <c r="AH438" i="1"/>
  <c r="AG438" i="1"/>
  <c r="AX438" i="1" s="1"/>
  <c r="T438" i="1"/>
  <c r="S438" i="1"/>
  <c r="AO438" i="1" s="1"/>
  <c r="N438" i="1"/>
  <c r="AX437" i="1"/>
  <c r="AR437" i="1"/>
  <c r="AN437" i="1"/>
  <c r="AM437" i="1"/>
  <c r="AS437" i="1" s="1"/>
  <c r="AH437" i="1"/>
  <c r="AG437" i="1"/>
  <c r="T437" i="1"/>
  <c r="AP437" i="1" s="1"/>
  <c r="S437" i="1"/>
  <c r="AO437" i="1" s="1"/>
  <c r="AT437" i="1" s="1"/>
  <c r="N437" i="1"/>
  <c r="AJ437" i="1" s="1"/>
  <c r="AR436" i="1"/>
  <c r="AN436" i="1"/>
  <c r="AM436" i="1"/>
  <c r="AS436" i="1" s="1"/>
  <c r="AH436" i="1"/>
  <c r="AG436" i="1"/>
  <c r="T436" i="1"/>
  <c r="AP436" i="1" s="1"/>
  <c r="S436" i="1"/>
  <c r="AO436" i="1" s="1"/>
  <c r="AT436" i="1" s="1"/>
  <c r="N436" i="1"/>
  <c r="AJ436" i="1" s="1"/>
  <c r="AR435" i="1"/>
  <c r="AO435" i="1"/>
  <c r="AN435" i="1"/>
  <c r="AS435" i="1" s="1"/>
  <c r="AM435" i="1"/>
  <c r="AJ435" i="1"/>
  <c r="AH435" i="1"/>
  <c r="AG435" i="1"/>
  <c r="T435" i="1"/>
  <c r="AP435" i="1" s="1"/>
  <c r="S435" i="1"/>
  <c r="N435" i="1"/>
  <c r="AS434" i="1"/>
  <c r="AR434" i="1"/>
  <c r="AO434" i="1"/>
  <c r="AN434" i="1"/>
  <c r="AM434" i="1"/>
  <c r="AJ434" i="1"/>
  <c r="AH434" i="1"/>
  <c r="AG434" i="1"/>
  <c r="T434" i="1"/>
  <c r="AP434" i="1" s="1"/>
  <c r="S434" i="1"/>
  <c r="N434" i="1"/>
  <c r="AS433" i="1"/>
  <c r="AR433" i="1"/>
  <c r="AN433" i="1"/>
  <c r="AM433" i="1"/>
  <c r="AJ433" i="1"/>
  <c r="AH433" i="1"/>
  <c r="AP433" i="1" s="1"/>
  <c r="AT433" i="1" s="1"/>
  <c r="AG433" i="1"/>
  <c r="T433" i="1"/>
  <c r="S433" i="1"/>
  <c r="AO433" i="1" s="1"/>
  <c r="N433" i="1"/>
  <c r="AS432" i="1"/>
  <c r="AR432" i="1"/>
  <c r="AN432" i="1"/>
  <c r="AM432" i="1"/>
  <c r="AJ432" i="1"/>
  <c r="AH432" i="1"/>
  <c r="AG432" i="1"/>
  <c r="T432" i="1"/>
  <c r="S432" i="1"/>
  <c r="AO432" i="1" s="1"/>
  <c r="N432" i="1"/>
  <c r="AS431" i="1"/>
  <c r="AR431" i="1"/>
  <c r="AN431" i="1"/>
  <c r="AM431" i="1"/>
  <c r="AJ431" i="1"/>
  <c r="AH431" i="1"/>
  <c r="AG431" i="1"/>
  <c r="T431" i="1"/>
  <c r="AP431" i="1" s="1"/>
  <c r="S431" i="1"/>
  <c r="AO431" i="1" s="1"/>
  <c r="AT431" i="1" s="1"/>
  <c r="N431" i="1"/>
  <c r="AR430" i="1"/>
  <c r="AP430" i="1"/>
  <c r="AN430" i="1"/>
  <c r="AM430" i="1"/>
  <c r="AH430" i="1"/>
  <c r="AG430" i="1"/>
  <c r="T430" i="1"/>
  <c r="S430" i="1"/>
  <c r="AO430" i="1" s="1"/>
  <c r="AT430" i="1" s="1"/>
  <c r="N430" i="1"/>
  <c r="AJ430" i="1" s="1"/>
  <c r="AS429" i="1"/>
  <c r="AR429" i="1"/>
  <c r="AO429" i="1"/>
  <c r="AN429" i="1"/>
  <c r="AM429" i="1"/>
  <c r="AJ429" i="1"/>
  <c r="AH429" i="1"/>
  <c r="AG429" i="1"/>
  <c r="T429" i="1"/>
  <c r="AP429" i="1" s="1"/>
  <c r="S429" i="1"/>
  <c r="N429" i="1"/>
  <c r="AS428" i="1"/>
  <c r="AR428" i="1"/>
  <c r="AP428" i="1"/>
  <c r="AN428" i="1"/>
  <c r="AM428" i="1"/>
  <c r="AJ428" i="1"/>
  <c r="AH428" i="1"/>
  <c r="AG428" i="1"/>
  <c r="AO428" i="1" s="1"/>
  <c r="AT428" i="1" s="1"/>
  <c r="T428" i="1"/>
  <c r="S428" i="1"/>
  <c r="N428" i="1"/>
  <c r="AS427" i="1"/>
  <c r="AR427" i="1"/>
  <c r="AN427" i="1"/>
  <c r="AM427" i="1"/>
  <c r="AJ427" i="1"/>
  <c r="AH427" i="1"/>
  <c r="AP427" i="1" s="1"/>
  <c r="AG427" i="1"/>
  <c r="T427" i="1"/>
  <c r="S427" i="1"/>
  <c r="N427" i="1"/>
  <c r="AS426" i="1"/>
  <c r="AR426" i="1"/>
  <c r="AN426" i="1"/>
  <c r="AM426" i="1"/>
  <c r="AJ426" i="1"/>
  <c r="AH426" i="1"/>
  <c r="AG426" i="1"/>
  <c r="T426" i="1"/>
  <c r="S426" i="1"/>
  <c r="AO426" i="1" s="1"/>
  <c r="N426" i="1"/>
  <c r="AS425" i="1"/>
  <c r="AR425" i="1"/>
  <c r="AO425" i="1"/>
  <c r="AN425" i="1"/>
  <c r="AM425" i="1"/>
  <c r="AJ425" i="1"/>
  <c r="AH425" i="1"/>
  <c r="AG425" i="1"/>
  <c r="T425" i="1"/>
  <c r="AP425" i="1" s="1"/>
  <c r="S425" i="1"/>
  <c r="N425" i="1"/>
  <c r="AR424" i="1"/>
  <c r="AN424" i="1"/>
  <c r="AM424" i="1"/>
  <c r="AS424" i="1" s="1"/>
  <c r="AH424" i="1"/>
  <c r="AG424" i="1"/>
  <c r="T424" i="1"/>
  <c r="AP424" i="1" s="1"/>
  <c r="S424" i="1"/>
  <c r="AO424" i="1" s="1"/>
  <c r="AT424" i="1" s="1"/>
  <c r="N424" i="1"/>
  <c r="AJ424" i="1" s="1"/>
  <c r="AR423" i="1"/>
  <c r="AP423" i="1"/>
  <c r="AN423" i="1"/>
  <c r="AS423" i="1" s="1"/>
  <c r="AM423" i="1"/>
  <c r="AJ423" i="1"/>
  <c r="AH423" i="1"/>
  <c r="AG423" i="1"/>
  <c r="T423" i="1"/>
  <c r="S423" i="1"/>
  <c r="N423" i="1"/>
  <c r="AS422" i="1"/>
  <c r="AR422" i="1"/>
  <c r="AO422" i="1"/>
  <c r="AN422" i="1"/>
  <c r="AM422" i="1"/>
  <c r="AJ422" i="1"/>
  <c r="AH422" i="1"/>
  <c r="AG422" i="1"/>
  <c r="T422" i="1"/>
  <c r="AP422" i="1" s="1"/>
  <c r="S422" i="1"/>
  <c r="N422" i="1"/>
  <c r="AS421" i="1"/>
  <c r="AR421" i="1"/>
  <c r="AN421" i="1"/>
  <c r="AM421" i="1"/>
  <c r="AJ421" i="1"/>
  <c r="AH421" i="1"/>
  <c r="AP421" i="1" s="1"/>
  <c r="AT421" i="1" s="1"/>
  <c r="AG421" i="1"/>
  <c r="T421" i="1"/>
  <c r="S421" i="1"/>
  <c r="AO421" i="1" s="1"/>
  <c r="N421" i="1"/>
  <c r="AS420" i="1"/>
  <c r="AR420" i="1"/>
  <c r="AO420" i="1"/>
  <c r="AN420" i="1"/>
  <c r="AM420" i="1"/>
  <c r="AJ420" i="1"/>
  <c r="AH420" i="1"/>
  <c r="AG420" i="1"/>
  <c r="T420" i="1"/>
  <c r="S420" i="1"/>
  <c r="N420" i="1"/>
  <c r="AS419" i="1"/>
  <c r="AR419" i="1"/>
  <c r="AP419" i="1"/>
  <c r="AN419" i="1"/>
  <c r="AM419" i="1"/>
  <c r="AJ419" i="1"/>
  <c r="AH419" i="1"/>
  <c r="AG419" i="1"/>
  <c r="T419" i="1"/>
  <c r="S419" i="1"/>
  <c r="AO419" i="1" s="1"/>
  <c r="AT419" i="1" s="1"/>
  <c r="N419" i="1"/>
  <c r="AR418" i="1"/>
  <c r="AN418" i="1"/>
  <c r="AM418" i="1"/>
  <c r="AS418" i="1" s="1"/>
  <c r="AH418" i="1"/>
  <c r="AG418" i="1"/>
  <c r="T418" i="1"/>
  <c r="AP418" i="1" s="1"/>
  <c r="AT418" i="1" s="1"/>
  <c r="S418" i="1"/>
  <c r="AO418" i="1" s="1"/>
  <c r="N418" i="1"/>
  <c r="AJ418" i="1" s="1"/>
  <c r="AS417" i="1"/>
  <c r="AR417" i="1"/>
  <c r="AO417" i="1"/>
  <c r="AN417" i="1"/>
  <c r="AM417" i="1"/>
  <c r="AJ417" i="1"/>
  <c r="AH417" i="1"/>
  <c r="AG417" i="1"/>
  <c r="T417" i="1"/>
  <c r="AP417" i="1" s="1"/>
  <c r="S417" i="1"/>
  <c r="N417" i="1"/>
  <c r="AX416" i="1"/>
  <c r="AV416" i="1"/>
  <c r="AR416" i="1"/>
  <c r="AN416" i="1"/>
  <c r="AM416" i="1"/>
  <c r="AS416" i="1" s="1"/>
  <c r="AJ416" i="1"/>
  <c r="AH416" i="1"/>
  <c r="T416" i="1"/>
  <c r="AP416" i="1" s="1"/>
  <c r="AT416" i="1" s="1"/>
  <c r="N416" i="1"/>
  <c r="AX415" i="1"/>
  <c r="AV415" i="1"/>
  <c r="AR415" i="1"/>
  <c r="AN415" i="1"/>
  <c r="AM415" i="1"/>
  <c r="AS415" i="1" s="1"/>
  <c r="AJ415" i="1"/>
  <c r="AG415" i="1"/>
  <c r="S415" i="1"/>
  <c r="N415" i="1"/>
  <c r="AS414" i="1"/>
  <c r="AR414" i="1"/>
  <c r="AP414" i="1"/>
  <c r="AN414" i="1"/>
  <c r="AM414" i="1"/>
  <c r="AJ414" i="1"/>
  <c r="AH414" i="1"/>
  <c r="AG414" i="1"/>
  <c r="AO414" i="1" s="1"/>
  <c r="T414" i="1"/>
  <c r="S414" i="1"/>
  <c r="N414" i="1"/>
  <c r="AS413" i="1"/>
  <c r="AR413" i="1"/>
  <c r="AN413" i="1"/>
  <c r="AM413" i="1"/>
  <c r="AJ413" i="1"/>
  <c r="AH413" i="1"/>
  <c r="AP413" i="1" s="1"/>
  <c r="AG413" i="1"/>
  <c r="T413" i="1"/>
  <c r="S413" i="1"/>
  <c r="N413" i="1"/>
  <c r="AS412" i="1"/>
  <c r="AR412" i="1"/>
  <c r="AN412" i="1"/>
  <c r="AM412" i="1"/>
  <c r="AJ412" i="1"/>
  <c r="AH412" i="1"/>
  <c r="AG412" i="1"/>
  <c r="T412" i="1"/>
  <c r="S412" i="1"/>
  <c r="AO412" i="1" s="1"/>
  <c r="N412" i="1"/>
  <c r="AS411" i="1"/>
  <c r="AR411" i="1"/>
  <c r="AO411" i="1"/>
  <c r="AN411" i="1"/>
  <c r="AM411" i="1"/>
  <c r="AJ411" i="1"/>
  <c r="AH411" i="1"/>
  <c r="AG411" i="1"/>
  <c r="T411" i="1"/>
  <c r="AP411" i="1" s="1"/>
  <c r="S411" i="1"/>
  <c r="N411" i="1"/>
  <c r="AR410" i="1"/>
  <c r="AN410" i="1"/>
  <c r="AM410" i="1"/>
  <c r="AS410" i="1" s="1"/>
  <c r="AH410" i="1"/>
  <c r="AG410" i="1"/>
  <c r="T410" i="1"/>
  <c r="AP410" i="1" s="1"/>
  <c r="S410" i="1"/>
  <c r="N410" i="1"/>
  <c r="AJ410" i="1" s="1"/>
  <c r="AR409" i="1"/>
  <c r="AP409" i="1"/>
  <c r="AN409" i="1"/>
  <c r="AS409" i="1" s="1"/>
  <c r="AM409" i="1"/>
  <c r="AJ409" i="1"/>
  <c r="AH409" i="1"/>
  <c r="AG409" i="1"/>
  <c r="T409" i="1"/>
  <c r="S409" i="1"/>
  <c r="AO409" i="1" s="1"/>
  <c r="N409" i="1"/>
  <c r="AV408" i="1"/>
  <c r="AS408" i="1"/>
  <c r="AR408" i="1"/>
  <c r="AN408" i="1"/>
  <c r="AM408" i="1"/>
  <c r="AJ408" i="1"/>
  <c r="AH408" i="1"/>
  <c r="AP408" i="1" s="1"/>
  <c r="AT408" i="1" s="1"/>
  <c r="AG408" i="1"/>
  <c r="T408" i="1"/>
  <c r="S408" i="1"/>
  <c r="AO408" i="1" s="1"/>
  <c r="N408" i="1"/>
  <c r="AX407" i="1"/>
  <c r="AR407" i="1"/>
  <c r="AN407" i="1"/>
  <c r="AM407" i="1"/>
  <c r="AS407" i="1" s="1"/>
  <c r="AH407" i="1"/>
  <c r="AG407" i="1"/>
  <c r="T407" i="1"/>
  <c r="AP407" i="1" s="1"/>
  <c r="S407" i="1"/>
  <c r="AO407" i="1" s="1"/>
  <c r="AT407" i="1" s="1"/>
  <c r="N407" i="1"/>
  <c r="AJ407" i="1" s="1"/>
  <c r="AR406" i="1"/>
  <c r="AN406" i="1"/>
  <c r="AS406" i="1" s="1"/>
  <c r="AM406" i="1"/>
  <c r="AJ406" i="1"/>
  <c r="AH406" i="1"/>
  <c r="AG406" i="1"/>
  <c r="AX406" i="1" s="1"/>
  <c r="T406" i="1"/>
  <c r="AP406" i="1" s="1"/>
  <c r="S406" i="1"/>
  <c r="AO406" i="1" s="1"/>
  <c r="N406" i="1"/>
  <c r="AR405" i="1"/>
  <c r="AP405" i="1"/>
  <c r="AN405" i="1"/>
  <c r="AM405" i="1"/>
  <c r="AS405" i="1" s="1"/>
  <c r="AH405" i="1"/>
  <c r="AG405" i="1"/>
  <c r="AX405" i="1" s="1"/>
  <c r="T405" i="1"/>
  <c r="S405" i="1"/>
  <c r="N405" i="1"/>
  <c r="AJ405" i="1" s="1"/>
  <c r="AX404" i="1"/>
  <c r="AS404" i="1"/>
  <c r="AR404" i="1"/>
  <c r="AO404" i="1"/>
  <c r="AN404" i="1"/>
  <c r="AM404" i="1"/>
  <c r="AJ404" i="1"/>
  <c r="AH404" i="1"/>
  <c r="AG404" i="1"/>
  <c r="T404" i="1"/>
  <c r="AP404" i="1" s="1"/>
  <c r="AT404" i="1" s="1"/>
  <c r="S404" i="1"/>
  <c r="N404" i="1"/>
  <c r="AX403" i="1"/>
  <c r="AS403" i="1"/>
  <c r="AR403" i="1"/>
  <c r="AP403" i="1"/>
  <c r="AN403" i="1"/>
  <c r="AM403" i="1"/>
  <c r="AJ403" i="1"/>
  <c r="AH403" i="1"/>
  <c r="AG403" i="1"/>
  <c r="T403" i="1"/>
  <c r="S403" i="1"/>
  <c r="AO403" i="1" s="1"/>
  <c r="AT403" i="1" s="1"/>
  <c r="N403" i="1"/>
  <c r="AX402" i="1"/>
  <c r="AR402" i="1"/>
  <c r="AN402" i="1"/>
  <c r="AM402" i="1"/>
  <c r="AS402" i="1" s="1"/>
  <c r="AH402" i="1"/>
  <c r="AP402" i="1" s="1"/>
  <c r="AG402" i="1"/>
  <c r="T402" i="1"/>
  <c r="S402" i="1"/>
  <c r="AO402" i="1" s="1"/>
  <c r="AT402" i="1" s="1"/>
  <c r="N402" i="1"/>
  <c r="AJ402" i="1" s="1"/>
  <c r="AR401" i="1"/>
  <c r="AN401" i="1"/>
  <c r="AM401" i="1"/>
  <c r="AS401" i="1" s="1"/>
  <c r="AH401" i="1"/>
  <c r="AG401" i="1"/>
  <c r="T401" i="1"/>
  <c r="S401" i="1"/>
  <c r="AO401" i="1" s="1"/>
  <c r="N401" i="1"/>
  <c r="AJ401" i="1" s="1"/>
  <c r="AR400" i="1"/>
  <c r="AN400" i="1"/>
  <c r="AS400" i="1" s="1"/>
  <c r="AM400" i="1"/>
  <c r="AJ400" i="1"/>
  <c r="AH400" i="1"/>
  <c r="AG400" i="1"/>
  <c r="T400" i="1"/>
  <c r="AP400" i="1" s="1"/>
  <c r="S400" i="1"/>
  <c r="AO400" i="1" s="1"/>
  <c r="AT400" i="1" s="1"/>
  <c r="N400" i="1"/>
  <c r="AR399" i="1"/>
  <c r="AN399" i="1"/>
  <c r="AM399" i="1"/>
  <c r="AH399" i="1"/>
  <c r="AG399" i="1"/>
  <c r="T399" i="1"/>
  <c r="AP399" i="1" s="1"/>
  <c r="S399" i="1"/>
  <c r="AO399" i="1" s="1"/>
  <c r="AT399" i="1" s="1"/>
  <c r="N399" i="1"/>
  <c r="AJ399" i="1" s="1"/>
  <c r="AR398" i="1"/>
  <c r="AN398" i="1"/>
  <c r="AS398" i="1" s="1"/>
  <c r="AM398" i="1"/>
  <c r="AJ398" i="1"/>
  <c r="AH398" i="1"/>
  <c r="AG398" i="1"/>
  <c r="T398" i="1"/>
  <c r="AP398" i="1" s="1"/>
  <c r="S398" i="1"/>
  <c r="AO398" i="1" s="1"/>
  <c r="AT398" i="1" s="1"/>
  <c r="N398" i="1"/>
  <c r="AS397" i="1"/>
  <c r="AR397" i="1"/>
  <c r="AO397" i="1"/>
  <c r="AN397" i="1"/>
  <c r="AM397" i="1"/>
  <c r="AJ397" i="1"/>
  <c r="AH397" i="1"/>
  <c r="AG397" i="1"/>
  <c r="T397" i="1"/>
  <c r="AP397" i="1" s="1"/>
  <c r="S397" i="1"/>
  <c r="N397" i="1"/>
  <c r="AR396" i="1"/>
  <c r="AP396" i="1"/>
  <c r="AN396" i="1"/>
  <c r="AS396" i="1" s="1"/>
  <c r="AM396" i="1"/>
  <c r="AJ396" i="1"/>
  <c r="AH396" i="1"/>
  <c r="AG396" i="1"/>
  <c r="T396" i="1"/>
  <c r="S396" i="1"/>
  <c r="AO396" i="1" s="1"/>
  <c r="AT396" i="1" s="1"/>
  <c r="N396" i="1"/>
  <c r="AR395" i="1"/>
  <c r="AN395" i="1"/>
  <c r="AS395" i="1" s="1"/>
  <c r="AM395" i="1"/>
  <c r="AJ395" i="1"/>
  <c r="AH395" i="1"/>
  <c r="AG395" i="1"/>
  <c r="T395" i="1"/>
  <c r="AP395" i="1" s="1"/>
  <c r="S395" i="1"/>
  <c r="AO395" i="1" s="1"/>
  <c r="AT395" i="1" s="1"/>
  <c r="N395" i="1"/>
  <c r="AR394" i="1"/>
  <c r="AO394" i="1"/>
  <c r="AT394" i="1" s="1"/>
  <c r="AN394" i="1"/>
  <c r="AM394" i="1"/>
  <c r="AS394" i="1" s="1"/>
  <c r="AH394" i="1"/>
  <c r="AG394" i="1"/>
  <c r="T394" i="1"/>
  <c r="AP394" i="1" s="1"/>
  <c r="S394" i="1"/>
  <c r="N394" i="1"/>
  <c r="AJ394" i="1" s="1"/>
  <c r="AR393" i="1"/>
  <c r="AN393" i="1"/>
  <c r="AM393" i="1"/>
  <c r="AS393" i="1" s="1"/>
  <c r="AH393" i="1"/>
  <c r="AG393" i="1"/>
  <c r="T393" i="1"/>
  <c r="AP393" i="1" s="1"/>
  <c r="S393" i="1"/>
  <c r="AO393" i="1" s="1"/>
  <c r="AT393" i="1" s="1"/>
  <c r="N393" i="1"/>
  <c r="AJ393" i="1" s="1"/>
  <c r="AR392" i="1"/>
  <c r="AN392" i="1"/>
  <c r="AS392" i="1" s="1"/>
  <c r="AM392" i="1"/>
  <c r="AJ392" i="1"/>
  <c r="AH392" i="1"/>
  <c r="AG392" i="1"/>
  <c r="T392" i="1"/>
  <c r="AP392" i="1" s="1"/>
  <c r="S392" i="1"/>
  <c r="AO392" i="1" s="1"/>
  <c r="AT392" i="1" s="1"/>
  <c r="N392" i="1"/>
  <c r="AR391" i="1"/>
  <c r="AO391" i="1"/>
  <c r="AT391" i="1" s="1"/>
  <c r="AN391" i="1"/>
  <c r="AM391" i="1"/>
  <c r="AS391" i="1" s="1"/>
  <c r="AH391" i="1"/>
  <c r="AG391" i="1"/>
  <c r="T391" i="1"/>
  <c r="AP391" i="1" s="1"/>
  <c r="S391" i="1"/>
  <c r="N391" i="1"/>
  <c r="AJ391" i="1" s="1"/>
  <c r="AS390" i="1"/>
  <c r="AR390" i="1"/>
  <c r="AP390" i="1"/>
  <c r="AN390" i="1"/>
  <c r="AM390" i="1"/>
  <c r="AH390" i="1"/>
  <c r="AG390" i="1"/>
  <c r="T390" i="1"/>
  <c r="S390" i="1"/>
  <c r="N390" i="1"/>
  <c r="AJ390" i="1" s="1"/>
  <c r="AS389" i="1"/>
  <c r="AR389" i="1"/>
  <c r="AO389" i="1"/>
  <c r="AN389" i="1"/>
  <c r="AM389" i="1"/>
  <c r="AH389" i="1"/>
  <c r="AG389" i="1"/>
  <c r="T389" i="1"/>
  <c r="AP389" i="1" s="1"/>
  <c r="S389" i="1"/>
  <c r="N389" i="1"/>
  <c r="AJ389" i="1" s="1"/>
  <c r="AS388" i="1"/>
  <c r="AR388" i="1"/>
  <c r="AP388" i="1"/>
  <c r="AN388" i="1"/>
  <c r="AM388" i="1"/>
  <c r="AJ388" i="1"/>
  <c r="AH388" i="1"/>
  <c r="AG388" i="1"/>
  <c r="T388" i="1"/>
  <c r="S388" i="1"/>
  <c r="AO388" i="1" s="1"/>
  <c r="AT388" i="1" s="1"/>
  <c r="N388" i="1"/>
  <c r="AR387" i="1"/>
  <c r="AN387" i="1"/>
  <c r="AM387" i="1"/>
  <c r="AH387" i="1"/>
  <c r="AG387" i="1"/>
  <c r="T387" i="1"/>
  <c r="AP387" i="1" s="1"/>
  <c r="S387" i="1"/>
  <c r="AO387" i="1" s="1"/>
  <c r="N387" i="1"/>
  <c r="AJ387" i="1" s="1"/>
  <c r="AS386" i="1"/>
  <c r="AR386" i="1"/>
  <c r="AO386" i="1"/>
  <c r="AN386" i="1"/>
  <c r="AM386" i="1"/>
  <c r="AJ386" i="1"/>
  <c r="AH386" i="1"/>
  <c r="AG386" i="1"/>
  <c r="T386" i="1"/>
  <c r="AP386" i="1" s="1"/>
  <c r="S386" i="1"/>
  <c r="N386" i="1"/>
  <c r="AS385" i="1"/>
  <c r="AR385" i="1"/>
  <c r="AP385" i="1"/>
  <c r="AN385" i="1"/>
  <c r="AM385" i="1"/>
  <c r="AJ385" i="1"/>
  <c r="AH385" i="1"/>
  <c r="AG385" i="1"/>
  <c r="AO385" i="1" s="1"/>
  <c r="T385" i="1"/>
  <c r="S385" i="1"/>
  <c r="N385" i="1"/>
  <c r="AS384" i="1"/>
  <c r="AR384" i="1"/>
  <c r="AN384" i="1"/>
  <c r="AM384" i="1"/>
  <c r="AJ384" i="1"/>
  <c r="AH384" i="1"/>
  <c r="AP384" i="1" s="1"/>
  <c r="AG384" i="1"/>
  <c r="T384" i="1"/>
  <c r="S384" i="1"/>
  <c r="N384" i="1"/>
  <c r="AJ383" i="1"/>
  <c r="AX382" i="1"/>
  <c r="AV382" i="1"/>
  <c r="AO382" i="1"/>
  <c r="AN382" i="1"/>
  <c r="AS382" i="1" s="1"/>
  <c r="AM382" i="1"/>
  <c r="AL382" i="1"/>
  <c r="AK382" i="1"/>
  <c r="AR382" i="1" s="1"/>
  <c r="AJ382" i="1"/>
  <c r="AH382" i="1"/>
  <c r="T382" i="1"/>
  <c r="AP382" i="1" s="1"/>
  <c r="N382" i="1"/>
  <c r="AX381" i="1"/>
  <c r="AV381" i="1"/>
  <c r="AS381" i="1"/>
  <c r="AR381" i="1"/>
  <c r="AO381" i="1"/>
  <c r="AN381" i="1"/>
  <c r="AM381" i="1"/>
  <c r="AL381" i="1"/>
  <c r="AK381" i="1"/>
  <c r="AH381" i="1"/>
  <c r="T381" i="1"/>
  <c r="AP381" i="1" s="1"/>
  <c r="N381" i="1"/>
  <c r="AJ381" i="1" s="1"/>
  <c r="AX380" i="1"/>
  <c r="AV380" i="1"/>
  <c r="AS380" i="1"/>
  <c r="AP380" i="1"/>
  <c r="AO380" i="1"/>
  <c r="AN380" i="1"/>
  <c r="AM380" i="1"/>
  <c r="AL380" i="1"/>
  <c r="AK380" i="1"/>
  <c r="AR380" i="1" s="1"/>
  <c r="AJ380" i="1"/>
  <c r="AH380" i="1"/>
  <c r="T380" i="1"/>
  <c r="N380" i="1"/>
  <c r="AX379" i="1"/>
  <c r="AV379" i="1"/>
  <c r="AT379" i="1"/>
  <c r="AN379" i="1"/>
  <c r="AM379" i="1"/>
  <c r="AS379" i="1" s="1"/>
  <c r="AK379" i="1"/>
  <c r="AR379" i="1" s="1"/>
  <c r="AJ379" i="1"/>
  <c r="AG379" i="1"/>
  <c r="S379" i="1"/>
  <c r="AO379" i="1" s="1"/>
  <c r="N379" i="1"/>
  <c r="AX378" i="1"/>
  <c r="AV378" i="1"/>
  <c r="AN378" i="1"/>
  <c r="AM378" i="1"/>
  <c r="AS378" i="1" s="1"/>
  <c r="AK378" i="1"/>
  <c r="AR378" i="1" s="1"/>
  <c r="AJ378" i="1"/>
  <c r="AG378" i="1"/>
  <c r="S378" i="1"/>
  <c r="AO378" i="1" s="1"/>
  <c r="AT378" i="1" s="1"/>
  <c r="N378" i="1"/>
  <c r="AX377" i="1"/>
  <c r="AV377" i="1"/>
  <c r="AT377" i="1"/>
  <c r="AN377" i="1"/>
  <c r="AM377" i="1"/>
  <c r="AS377" i="1" s="1"/>
  <c r="AK377" i="1"/>
  <c r="AR377" i="1" s="1"/>
  <c r="AG377" i="1"/>
  <c r="AO377" i="1" s="1"/>
  <c r="S377" i="1"/>
  <c r="N377" i="1"/>
  <c r="AJ377" i="1" s="1"/>
  <c r="AX376" i="1"/>
  <c r="AV376" i="1"/>
  <c r="AS376" i="1"/>
  <c r="AR376" i="1"/>
  <c r="AN376" i="1"/>
  <c r="AM376" i="1"/>
  <c r="AK376" i="1"/>
  <c r="AJ376" i="1"/>
  <c r="AG376" i="1"/>
  <c r="S376" i="1"/>
  <c r="AO376" i="1" s="1"/>
  <c r="AT376" i="1" s="1"/>
  <c r="N376" i="1"/>
  <c r="AX375" i="1"/>
  <c r="AV375" i="1"/>
  <c r="AT375" i="1"/>
  <c r="AS375" i="1"/>
  <c r="AN375" i="1"/>
  <c r="AM375" i="1"/>
  <c r="AK375" i="1"/>
  <c r="AR375" i="1" s="1"/>
  <c r="AJ375" i="1"/>
  <c r="AG375" i="1"/>
  <c r="S375" i="1"/>
  <c r="AO375" i="1" s="1"/>
  <c r="N375" i="1"/>
  <c r="AX374" i="1"/>
  <c r="AV374" i="1"/>
  <c r="AN374" i="1"/>
  <c r="AM374" i="1"/>
  <c r="AS374" i="1" s="1"/>
  <c r="AK374" i="1"/>
  <c r="AR374" i="1" s="1"/>
  <c r="AJ374" i="1"/>
  <c r="AG374" i="1"/>
  <c r="S374" i="1"/>
  <c r="AO374" i="1" s="1"/>
  <c r="AT374" i="1" s="1"/>
  <c r="N374" i="1"/>
  <c r="AX373" i="1"/>
  <c r="AV373" i="1"/>
  <c r="AN373" i="1"/>
  <c r="AM373" i="1"/>
  <c r="AS373" i="1" s="1"/>
  <c r="AK373" i="1"/>
  <c r="AR373" i="1" s="1"/>
  <c r="AG373" i="1"/>
  <c r="S373" i="1"/>
  <c r="N373" i="1"/>
  <c r="AJ373" i="1" s="1"/>
  <c r="AX372" i="1"/>
  <c r="AV372" i="1"/>
  <c r="AN372" i="1"/>
  <c r="AM372" i="1"/>
  <c r="AS372" i="1" s="1"/>
  <c r="AK372" i="1"/>
  <c r="AR372" i="1" s="1"/>
  <c r="AG372" i="1"/>
  <c r="S372" i="1"/>
  <c r="AO372" i="1" s="1"/>
  <c r="AT372" i="1" s="1"/>
  <c r="N372" i="1"/>
  <c r="AJ372" i="1" s="1"/>
  <c r="AX371" i="1"/>
  <c r="AV371" i="1"/>
  <c r="AN371" i="1"/>
  <c r="AM371" i="1"/>
  <c r="AS371" i="1" s="1"/>
  <c r="AK371" i="1"/>
  <c r="AR371" i="1" s="1"/>
  <c r="AG371" i="1"/>
  <c r="S371" i="1"/>
  <c r="AO371" i="1" s="1"/>
  <c r="AT371" i="1" s="1"/>
  <c r="N371" i="1"/>
  <c r="AJ371" i="1" s="1"/>
  <c r="AX370" i="1"/>
  <c r="AV370" i="1"/>
  <c r="AS370" i="1"/>
  <c r="AR370" i="1"/>
  <c r="AN370" i="1"/>
  <c r="AM370" i="1"/>
  <c r="AK370" i="1"/>
  <c r="AJ370" i="1"/>
  <c r="AG370" i="1"/>
  <c r="S370" i="1"/>
  <c r="AO370" i="1" s="1"/>
  <c r="AT370" i="1" s="1"/>
  <c r="N370" i="1"/>
  <c r="AX369" i="1"/>
  <c r="AV369" i="1"/>
  <c r="AT369" i="1"/>
  <c r="AN369" i="1"/>
  <c r="AS369" i="1" s="1"/>
  <c r="AM369" i="1"/>
  <c r="AK369" i="1"/>
  <c r="AR369" i="1" s="1"/>
  <c r="AG369" i="1"/>
  <c r="S369" i="1"/>
  <c r="AO369" i="1" s="1"/>
  <c r="N369" i="1"/>
  <c r="AJ369" i="1" s="1"/>
  <c r="AX368" i="1"/>
  <c r="AV368" i="1"/>
  <c r="AR368" i="1"/>
  <c r="AN368" i="1"/>
  <c r="AM368" i="1"/>
  <c r="AS368" i="1" s="1"/>
  <c r="AK368" i="1"/>
  <c r="AJ368" i="1"/>
  <c r="AG368" i="1"/>
  <c r="S368" i="1"/>
  <c r="AO368" i="1" s="1"/>
  <c r="AT368" i="1" s="1"/>
  <c r="N368" i="1"/>
  <c r="AX367" i="1"/>
  <c r="AV367" i="1"/>
  <c r="AR367" i="1"/>
  <c r="AN367" i="1"/>
  <c r="AM367" i="1"/>
  <c r="AL367" i="1"/>
  <c r="AH367" i="1"/>
  <c r="T367" i="1"/>
  <c r="AP367" i="1" s="1"/>
  <c r="AT367" i="1" s="1"/>
  <c r="N367" i="1"/>
  <c r="AJ367" i="1" s="1"/>
  <c r="AX366" i="1"/>
  <c r="AV366" i="1"/>
  <c r="AP366" i="1"/>
  <c r="AO366" i="1"/>
  <c r="AN366" i="1"/>
  <c r="AM366" i="1"/>
  <c r="AS366" i="1" s="1"/>
  <c r="AL366" i="1"/>
  <c r="AK366" i="1"/>
  <c r="AR366" i="1" s="1"/>
  <c r="AJ366" i="1"/>
  <c r="AH366" i="1"/>
  <c r="T366" i="1"/>
  <c r="N366" i="1"/>
  <c r="AX365" i="1"/>
  <c r="AV365" i="1"/>
  <c r="AT365" i="1"/>
  <c r="AO365" i="1"/>
  <c r="AN365" i="1"/>
  <c r="AM365" i="1"/>
  <c r="AS365" i="1" s="1"/>
  <c r="AL365" i="1"/>
  <c r="AK365" i="1"/>
  <c r="AR365" i="1" s="1"/>
  <c r="AH365" i="1"/>
  <c r="T365" i="1"/>
  <c r="AP365" i="1" s="1"/>
  <c r="N365" i="1"/>
  <c r="AJ365" i="1" s="1"/>
  <c r="AX364" i="1"/>
  <c r="AV364" i="1"/>
  <c r="AP364" i="1"/>
  <c r="AO364" i="1"/>
  <c r="AN364" i="1"/>
  <c r="AM364" i="1"/>
  <c r="AS364" i="1" s="1"/>
  <c r="AL364" i="1"/>
  <c r="AK364" i="1"/>
  <c r="AR364" i="1" s="1"/>
  <c r="AJ364" i="1"/>
  <c r="AH364" i="1"/>
  <c r="T364" i="1"/>
  <c r="N364" i="1"/>
  <c r="AX363" i="1"/>
  <c r="AV363" i="1"/>
  <c r="AT363" i="1"/>
  <c r="AS363" i="1"/>
  <c r="AN363" i="1"/>
  <c r="AM363" i="1"/>
  <c r="AK363" i="1"/>
  <c r="AR363" i="1" s="1"/>
  <c r="AJ363" i="1"/>
  <c r="AG363" i="1"/>
  <c r="S363" i="1"/>
  <c r="AO363" i="1" s="1"/>
  <c r="N363" i="1"/>
  <c r="AX362" i="1"/>
  <c r="AV362" i="1"/>
  <c r="AN362" i="1"/>
  <c r="AM362" i="1"/>
  <c r="AS362" i="1" s="1"/>
  <c r="AK362" i="1"/>
  <c r="AR362" i="1" s="1"/>
  <c r="AG362" i="1"/>
  <c r="S362" i="1"/>
  <c r="AO362" i="1" s="1"/>
  <c r="AT362" i="1" s="1"/>
  <c r="N362" i="1"/>
  <c r="AJ362" i="1" s="1"/>
  <c r="AX361" i="1"/>
  <c r="AV361" i="1"/>
  <c r="AR361" i="1"/>
  <c r="AN361" i="1"/>
  <c r="AM361" i="1"/>
  <c r="AS361" i="1" s="1"/>
  <c r="AK361" i="1"/>
  <c r="AG361" i="1"/>
  <c r="S361" i="1"/>
  <c r="AO361" i="1" s="1"/>
  <c r="AT361" i="1" s="1"/>
  <c r="N361" i="1"/>
  <c r="AJ361" i="1" s="1"/>
  <c r="AX360" i="1"/>
  <c r="AV360" i="1"/>
  <c r="AR360" i="1"/>
  <c r="AO360" i="1"/>
  <c r="AT360" i="1" s="1"/>
  <c r="AN360" i="1"/>
  <c r="AS360" i="1" s="1"/>
  <c r="AM360" i="1"/>
  <c r="AK360" i="1"/>
  <c r="AG360" i="1"/>
  <c r="S360" i="1"/>
  <c r="N360" i="1"/>
  <c r="AJ360" i="1" s="1"/>
  <c r="AX359" i="1"/>
  <c r="AV359" i="1"/>
  <c r="AS359" i="1"/>
  <c r="AR359" i="1"/>
  <c r="AN359" i="1"/>
  <c r="AM359" i="1"/>
  <c r="AK359" i="1"/>
  <c r="AJ359" i="1"/>
  <c r="AG359" i="1"/>
  <c r="S359" i="1"/>
  <c r="AO359" i="1" s="1"/>
  <c r="AT359" i="1" s="1"/>
  <c r="N359" i="1"/>
  <c r="AX358" i="1"/>
  <c r="AV358" i="1"/>
  <c r="AS358" i="1"/>
  <c r="AR358" i="1"/>
  <c r="AN358" i="1"/>
  <c r="AM358" i="1"/>
  <c r="AK358" i="1"/>
  <c r="AJ358" i="1"/>
  <c r="AG358" i="1"/>
  <c r="S358" i="1"/>
  <c r="N358" i="1"/>
  <c r="AX357" i="1"/>
  <c r="AV357" i="1"/>
  <c r="AN357" i="1"/>
  <c r="AM357" i="1"/>
  <c r="AS357" i="1" s="1"/>
  <c r="AK357" i="1"/>
  <c r="AJ357" i="1"/>
  <c r="AG357" i="1"/>
  <c r="S357" i="1"/>
  <c r="N357" i="1"/>
  <c r="AX356" i="1"/>
  <c r="AV356" i="1"/>
  <c r="AT356" i="1"/>
  <c r="AN356" i="1"/>
  <c r="AM356" i="1"/>
  <c r="AS356" i="1" s="1"/>
  <c r="AK356" i="1"/>
  <c r="AR356" i="1" s="1"/>
  <c r="AG356" i="1"/>
  <c r="S356" i="1"/>
  <c r="AO356" i="1" s="1"/>
  <c r="N356" i="1"/>
  <c r="AJ356" i="1" s="1"/>
  <c r="AX355" i="1"/>
  <c r="AV355" i="1"/>
  <c r="AR355" i="1"/>
  <c r="AO355" i="1"/>
  <c r="AT355" i="1" s="1"/>
  <c r="AN355" i="1"/>
  <c r="AM355" i="1"/>
  <c r="AS355" i="1" s="1"/>
  <c r="AK355" i="1"/>
  <c r="AG355" i="1"/>
  <c r="S355" i="1"/>
  <c r="N355" i="1"/>
  <c r="AJ355" i="1" s="1"/>
  <c r="AX354" i="1"/>
  <c r="AV354" i="1"/>
  <c r="AR354" i="1"/>
  <c r="AO354" i="1"/>
  <c r="AT354" i="1" s="1"/>
  <c r="AN354" i="1"/>
  <c r="AS354" i="1" s="1"/>
  <c r="AM354" i="1"/>
  <c r="AK354" i="1"/>
  <c r="AG354" i="1"/>
  <c r="S354" i="1"/>
  <c r="N354" i="1"/>
  <c r="AJ354" i="1" s="1"/>
  <c r="AX353" i="1"/>
  <c r="AV353" i="1"/>
  <c r="AS353" i="1"/>
  <c r="AR353" i="1"/>
  <c r="AN353" i="1"/>
  <c r="AM353" i="1"/>
  <c r="AK353" i="1"/>
  <c r="AJ353" i="1"/>
  <c r="AG353" i="1"/>
  <c r="S353" i="1"/>
  <c r="AO353" i="1" s="1"/>
  <c r="AT353" i="1" s="1"/>
  <c r="N353" i="1"/>
  <c r="AX352" i="1"/>
  <c r="AV352" i="1"/>
  <c r="AS352" i="1"/>
  <c r="AN352" i="1"/>
  <c r="AM352" i="1"/>
  <c r="AK352" i="1"/>
  <c r="AR352" i="1" s="1"/>
  <c r="AJ352" i="1"/>
  <c r="AG352" i="1"/>
  <c r="S352" i="1"/>
  <c r="AO352" i="1" s="1"/>
  <c r="AT352" i="1" s="1"/>
  <c r="N352" i="1"/>
  <c r="AX351" i="1"/>
  <c r="AV351" i="1"/>
  <c r="AN351" i="1"/>
  <c r="AM351" i="1"/>
  <c r="AS351" i="1" s="1"/>
  <c r="AK351" i="1"/>
  <c r="AR351" i="1" s="1"/>
  <c r="AJ351" i="1"/>
  <c r="AG351" i="1"/>
  <c r="S351" i="1"/>
  <c r="AO351" i="1" s="1"/>
  <c r="AT351" i="1" s="1"/>
  <c r="N351" i="1"/>
  <c r="AX350" i="1"/>
  <c r="AV350" i="1"/>
  <c r="AT350" i="1"/>
  <c r="AN350" i="1"/>
  <c r="AM350" i="1"/>
  <c r="AS350" i="1" s="1"/>
  <c r="AK350" i="1"/>
  <c r="AR350" i="1" s="1"/>
  <c r="AG350" i="1"/>
  <c r="S350" i="1"/>
  <c r="AO350" i="1" s="1"/>
  <c r="N350" i="1"/>
  <c r="AJ350" i="1" s="1"/>
  <c r="AX349" i="1"/>
  <c r="AV349" i="1"/>
  <c r="AR349" i="1"/>
  <c r="AO349" i="1"/>
  <c r="AT349" i="1" s="1"/>
  <c r="AN349" i="1"/>
  <c r="AM349" i="1"/>
  <c r="AS349" i="1" s="1"/>
  <c r="AK349" i="1"/>
  <c r="AG349" i="1"/>
  <c r="S349" i="1"/>
  <c r="N349" i="1"/>
  <c r="AJ349" i="1" s="1"/>
  <c r="AX348" i="1"/>
  <c r="AV348" i="1"/>
  <c r="AR348" i="1"/>
  <c r="AN348" i="1"/>
  <c r="AS348" i="1" s="1"/>
  <c r="AM348" i="1"/>
  <c r="AK348" i="1"/>
  <c r="AG348" i="1"/>
  <c r="AO348" i="1" s="1"/>
  <c r="AT348" i="1" s="1"/>
  <c r="S348" i="1"/>
  <c r="N348" i="1"/>
  <c r="AJ348" i="1" s="1"/>
  <c r="AX347" i="1"/>
  <c r="AV347" i="1"/>
  <c r="AS347" i="1"/>
  <c r="AR347" i="1"/>
  <c r="AN347" i="1"/>
  <c r="AM347" i="1"/>
  <c r="AK347" i="1"/>
  <c r="AJ347" i="1"/>
  <c r="AG347" i="1"/>
  <c r="S347" i="1"/>
  <c r="AO347" i="1" s="1"/>
  <c r="AT347" i="1" s="1"/>
  <c r="N347" i="1"/>
  <c r="AX346" i="1"/>
  <c r="AV346" i="1"/>
  <c r="AS346" i="1"/>
  <c r="AN346" i="1"/>
  <c r="AM346" i="1"/>
  <c r="AK346" i="1"/>
  <c r="AR346" i="1" s="1"/>
  <c r="AJ346" i="1"/>
  <c r="AG346" i="1"/>
  <c r="S346" i="1"/>
  <c r="N346" i="1"/>
  <c r="AS345" i="1"/>
  <c r="AR345" i="1"/>
  <c r="AP345" i="1"/>
  <c r="AN345" i="1"/>
  <c r="AM345" i="1"/>
  <c r="AL345" i="1"/>
  <c r="AK345" i="1"/>
  <c r="AJ345" i="1"/>
  <c r="AH345" i="1"/>
  <c r="AG345" i="1"/>
  <c r="T345" i="1"/>
  <c r="S345" i="1"/>
  <c r="AO345" i="1" s="1"/>
  <c r="N345" i="1"/>
  <c r="AN344" i="1"/>
  <c r="AM344" i="1"/>
  <c r="AL344" i="1"/>
  <c r="AK344" i="1"/>
  <c r="AR344" i="1" s="1"/>
  <c r="AH344" i="1"/>
  <c r="AG344" i="1"/>
  <c r="AO344" i="1" s="1"/>
  <c r="T344" i="1"/>
  <c r="AP344" i="1" s="1"/>
  <c r="S344" i="1"/>
  <c r="N344" i="1"/>
  <c r="AJ344" i="1" s="1"/>
  <c r="AX343" i="1"/>
  <c r="AV343" i="1"/>
  <c r="AS343" i="1"/>
  <c r="AN343" i="1"/>
  <c r="AM343" i="1"/>
  <c r="AK343" i="1"/>
  <c r="AR343" i="1" s="1"/>
  <c r="AJ343" i="1"/>
  <c r="AG343" i="1"/>
  <c r="S343" i="1"/>
  <c r="AO343" i="1" s="1"/>
  <c r="AT343" i="1" s="1"/>
  <c r="N343" i="1"/>
  <c r="AX342" i="1"/>
  <c r="AV342" i="1"/>
  <c r="AT342" i="1"/>
  <c r="AN342" i="1"/>
  <c r="AM342" i="1"/>
  <c r="AS342" i="1" s="1"/>
  <c r="AK342" i="1"/>
  <c r="AR342" i="1" s="1"/>
  <c r="AG342" i="1"/>
  <c r="S342" i="1"/>
  <c r="AO342" i="1" s="1"/>
  <c r="N342" i="1"/>
  <c r="AJ342" i="1" s="1"/>
  <c r="AX341" i="1"/>
  <c r="AV341" i="1"/>
  <c r="AR341" i="1"/>
  <c r="AO341" i="1"/>
  <c r="AT341" i="1" s="1"/>
  <c r="AN341" i="1"/>
  <c r="AM341" i="1"/>
  <c r="AS341" i="1" s="1"/>
  <c r="AK341" i="1"/>
  <c r="AG341" i="1"/>
  <c r="S341" i="1"/>
  <c r="N341" i="1"/>
  <c r="AJ341" i="1" s="1"/>
  <c r="AX340" i="1"/>
  <c r="AV340" i="1"/>
  <c r="AR340" i="1"/>
  <c r="AO340" i="1"/>
  <c r="AT340" i="1" s="1"/>
  <c r="AN340" i="1"/>
  <c r="AS340" i="1" s="1"/>
  <c r="AM340" i="1"/>
  <c r="AK340" i="1"/>
  <c r="AG340" i="1"/>
  <c r="S340" i="1"/>
  <c r="N340" i="1"/>
  <c r="AJ340" i="1" s="1"/>
  <c r="AX339" i="1"/>
  <c r="AV339" i="1"/>
  <c r="AS339" i="1"/>
  <c r="AR339" i="1"/>
  <c r="AN339" i="1"/>
  <c r="AM339" i="1"/>
  <c r="AK339" i="1"/>
  <c r="AJ339" i="1"/>
  <c r="AG339" i="1"/>
  <c r="S339" i="1"/>
  <c r="AO339" i="1" s="1"/>
  <c r="AT339" i="1" s="1"/>
  <c r="N339" i="1"/>
  <c r="AX338" i="1"/>
  <c r="AV338" i="1"/>
  <c r="AR338" i="1"/>
  <c r="AN338" i="1"/>
  <c r="AS338" i="1" s="1"/>
  <c r="AM338" i="1"/>
  <c r="AK338" i="1"/>
  <c r="AG338" i="1"/>
  <c r="S338" i="1"/>
  <c r="N338" i="1"/>
  <c r="AJ338" i="1" s="1"/>
  <c r="AX337" i="1"/>
  <c r="AV337" i="1"/>
  <c r="AS337" i="1"/>
  <c r="AN337" i="1"/>
  <c r="AM337" i="1"/>
  <c r="AL337" i="1"/>
  <c r="AK337" i="1"/>
  <c r="AR337" i="1" s="1"/>
  <c r="AH337" i="1"/>
  <c r="AP337" i="1" s="1"/>
  <c r="AT337" i="1" s="1"/>
  <c r="T337" i="1"/>
  <c r="N337" i="1"/>
  <c r="AJ337" i="1" s="1"/>
  <c r="AX336" i="1"/>
  <c r="AV336" i="1"/>
  <c r="AN336" i="1"/>
  <c r="AM336" i="1"/>
  <c r="AS336" i="1" s="1"/>
  <c r="AL336" i="1"/>
  <c r="AK336" i="1"/>
  <c r="AR336" i="1" s="1"/>
  <c r="AG336" i="1"/>
  <c r="S336" i="1"/>
  <c r="AO336" i="1" s="1"/>
  <c r="AT336" i="1" s="1"/>
  <c r="N336" i="1"/>
  <c r="AJ336" i="1" s="1"/>
  <c r="AX335" i="1"/>
  <c r="AV335" i="1"/>
  <c r="AR335" i="1"/>
  <c r="AN335" i="1"/>
  <c r="AM335" i="1"/>
  <c r="AS335" i="1" s="1"/>
  <c r="AK335" i="1"/>
  <c r="AJ335" i="1"/>
  <c r="AG335" i="1"/>
  <c r="S335" i="1"/>
  <c r="AO335" i="1" s="1"/>
  <c r="AT335" i="1" s="1"/>
  <c r="N335" i="1"/>
  <c r="AX334" i="1"/>
  <c r="AV334" i="1"/>
  <c r="AR334" i="1"/>
  <c r="AN334" i="1"/>
  <c r="AM334" i="1"/>
  <c r="AS334" i="1" s="1"/>
  <c r="AK334" i="1"/>
  <c r="AG334" i="1"/>
  <c r="S334" i="1"/>
  <c r="AO334" i="1" s="1"/>
  <c r="AT334" i="1" s="1"/>
  <c r="N334" i="1"/>
  <c r="AJ334" i="1" s="1"/>
  <c r="AX333" i="1"/>
  <c r="AV333" i="1"/>
  <c r="AN333" i="1"/>
  <c r="AM333" i="1"/>
  <c r="AS333" i="1" s="1"/>
  <c r="AK333" i="1"/>
  <c r="AR333" i="1" s="1"/>
  <c r="AG333" i="1"/>
  <c r="S333" i="1"/>
  <c r="AO333" i="1" s="1"/>
  <c r="AT333" i="1" s="1"/>
  <c r="N333" i="1"/>
  <c r="AJ333" i="1" s="1"/>
  <c r="AX332" i="1"/>
  <c r="AV332" i="1"/>
  <c r="AR332" i="1"/>
  <c r="AO332" i="1"/>
  <c r="AT332" i="1" s="1"/>
  <c r="AN332" i="1"/>
  <c r="AM332" i="1"/>
  <c r="AS332" i="1" s="1"/>
  <c r="AK332" i="1"/>
  <c r="AG332" i="1"/>
  <c r="S332" i="1"/>
  <c r="N332" i="1"/>
  <c r="AJ332" i="1" s="1"/>
  <c r="AX331" i="1"/>
  <c r="AV331" i="1"/>
  <c r="AR331" i="1"/>
  <c r="AN331" i="1"/>
  <c r="AM331" i="1"/>
  <c r="AS331" i="1" s="1"/>
  <c r="AK331" i="1"/>
  <c r="AG331" i="1"/>
  <c r="S331" i="1"/>
  <c r="AO331" i="1" s="1"/>
  <c r="AT331" i="1" s="1"/>
  <c r="N331" i="1"/>
  <c r="AJ331" i="1" s="1"/>
  <c r="AN330" i="1"/>
  <c r="AM330" i="1"/>
  <c r="AS330" i="1" s="1"/>
  <c r="AL330" i="1"/>
  <c r="AK330" i="1"/>
  <c r="AR330" i="1" s="1"/>
  <c r="AH330" i="1"/>
  <c r="AG330" i="1"/>
  <c r="AO330" i="1" s="1"/>
  <c r="T330" i="1"/>
  <c r="AP330" i="1" s="1"/>
  <c r="S330" i="1"/>
  <c r="N330" i="1"/>
  <c r="AJ330" i="1" s="1"/>
  <c r="AR329" i="1"/>
  <c r="AN329" i="1"/>
  <c r="AM329" i="1"/>
  <c r="AS329" i="1" s="1"/>
  <c r="AL329" i="1"/>
  <c r="AK329" i="1"/>
  <c r="AJ329" i="1"/>
  <c r="AH329" i="1"/>
  <c r="AG329" i="1"/>
  <c r="T329" i="1"/>
  <c r="AP329" i="1" s="1"/>
  <c r="S329" i="1"/>
  <c r="N329" i="1"/>
  <c r="AO328" i="1"/>
  <c r="AN328" i="1"/>
  <c r="AM328" i="1"/>
  <c r="AS328" i="1" s="1"/>
  <c r="AL328" i="1"/>
  <c r="AK328" i="1"/>
  <c r="AR328" i="1" s="1"/>
  <c r="AH328" i="1"/>
  <c r="AP328" i="1" s="1"/>
  <c r="AG328" i="1"/>
  <c r="T328" i="1"/>
  <c r="S328" i="1"/>
  <c r="N328" i="1"/>
  <c r="AJ328" i="1" s="1"/>
  <c r="AS327" i="1"/>
  <c r="AN327" i="1"/>
  <c r="AM327" i="1"/>
  <c r="AL327" i="1"/>
  <c r="AK327" i="1"/>
  <c r="AR327" i="1" s="1"/>
  <c r="AH327" i="1"/>
  <c r="AG327" i="1"/>
  <c r="T327" i="1"/>
  <c r="AP327" i="1" s="1"/>
  <c r="S327" i="1"/>
  <c r="N327" i="1"/>
  <c r="AJ327" i="1" s="1"/>
  <c r="AX326" i="1"/>
  <c r="AV326" i="1"/>
  <c r="AS326" i="1"/>
  <c r="AN326" i="1"/>
  <c r="AM326" i="1"/>
  <c r="AK326" i="1"/>
  <c r="AR326" i="1" s="1"/>
  <c r="AJ326" i="1"/>
  <c r="AG326" i="1"/>
  <c r="S326" i="1"/>
  <c r="AO326" i="1" s="1"/>
  <c r="AT326" i="1" s="1"/>
  <c r="N326" i="1"/>
  <c r="AX325" i="1"/>
  <c r="AV325" i="1"/>
  <c r="AR325" i="1"/>
  <c r="AN325" i="1"/>
  <c r="AM325" i="1"/>
  <c r="AS325" i="1" s="1"/>
  <c r="AK325" i="1"/>
  <c r="AJ325" i="1"/>
  <c r="AG325" i="1"/>
  <c r="S325" i="1"/>
  <c r="N325" i="1"/>
  <c r="AX324" i="1"/>
  <c r="AV324" i="1"/>
  <c r="AS324" i="1"/>
  <c r="AN324" i="1"/>
  <c r="AM324" i="1"/>
  <c r="AK324" i="1"/>
  <c r="AR324" i="1" s="1"/>
  <c r="AJ324" i="1"/>
  <c r="AG324" i="1"/>
  <c r="S324" i="1"/>
  <c r="N324" i="1"/>
  <c r="AX323" i="1"/>
  <c r="AV323" i="1"/>
  <c r="AS323" i="1"/>
  <c r="AN323" i="1"/>
  <c r="AM323" i="1"/>
  <c r="AK323" i="1"/>
  <c r="AR323" i="1" s="1"/>
  <c r="AJ323" i="1"/>
  <c r="AG323" i="1"/>
  <c r="S323" i="1"/>
  <c r="AO323" i="1" s="1"/>
  <c r="AT323" i="1" s="1"/>
  <c r="N323" i="1"/>
  <c r="AS322" i="1"/>
  <c r="AN322" i="1"/>
  <c r="AM322" i="1"/>
  <c r="AL322" i="1"/>
  <c r="AK322" i="1"/>
  <c r="AR322" i="1" s="1"/>
  <c r="AH322" i="1"/>
  <c r="AG322" i="1"/>
  <c r="AO322" i="1" s="1"/>
  <c r="T322" i="1"/>
  <c r="S322" i="1"/>
  <c r="N322" i="1"/>
  <c r="AJ322" i="1" s="1"/>
  <c r="AX321" i="1"/>
  <c r="AV321" i="1"/>
  <c r="AN321" i="1"/>
  <c r="AM321" i="1"/>
  <c r="AS321" i="1" s="1"/>
  <c r="AK321" i="1"/>
  <c r="AR321" i="1" s="1"/>
  <c r="AJ321" i="1"/>
  <c r="AG321" i="1"/>
  <c r="S321" i="1"/>
  <c r="AO321" i="1" s="1"/>
  <c r="AT321" i="1" s="1"/>
  <c r="N321" i="1"/>
  <c r="AX320" i="1"/>
  <c r="AV320" i="1"/>
  <c r="AN320" i="1"/>
  <c r="AM320" i="1"/>
  <c r="AS320" i="1" s="1"/>
  <c r="AK320" i="1"/>
  <c r="AR320" i="1" s="1"/>
  <c r="AG320" i="1"/>
  <c r="S320" i="1"/>
  <c r="AO320" i="1" s="1"/>
  <c r="AT320" i="1" s="1"/>
  <c r="N320" i="1"/>
  <c r="AJ320" i="1" s="1"/>
  <c r="AX319" i="1"/>
  <c r="AV319" i="1"/>
  <c r="AN319" i="1"/>
  <c r="AM319" i="1"/>
  <c r="AS319" i="1" s="1"/>
  <c r="AK319" i="1"/>
  <c r="AR319" i="1" s="1"/>
  <c r="AG319" i="1"/>
  <c r="S319" i="1"/>
  <c r="AO319" i="1" s="1"/>
  <c r="AT319" i="1" s="1"/>
  <c r="N319" i="1"/>
  <c r="AJ319" i="1" s="1"/>
  <c r="AX318" i="1"/>
  <c r="AV318" i="1"/>
  <c r="AO318" i="1"/>
  <c r="AT318" i="1" s="1"/>
  <c r="AN318" i="1"/>
  <c r="AM318" i="1"/>
  <c r="AK318" i="1"/>
  <c r="AR318" i="1" s="1"/>
  <c r="AG318" i="1"/>
  <c r="S318" i="1"/>
  <c r="N318" i="1"/>
  <c r="AJ318" i="1" s="1"/>
  <c r="AX317" i="1"/>
  <c r="AV317" i="1"/>
  <c r="AS317" i="1"/>
  <c r="AR317" i="1"/>
  <c r="AN317" i="1"/>
  <c r="AM317" i="1"/>
  <c r="AK317" i="1"/>
  <c r="AJ317" i="1"/>
  <c r="AG317" i="1"/>
  <c r="S317" i="1"/>
  <c r="AO317" i="1" s="1"/>
  <c r="AT317" i="1" s="1"/>
  <c r="N317" i="1"/>
  <c r="AX316" i="1"/>
  <c r="AV316" i="1"/>
  <c r="AN316" i="1"/>
  <c r="AS316" i="1" s="1"/>
  <c r="AM316" i="1"/>
  <c r="AK316" i="1"/>
  <c r="AR316" i="1" s="1"/>
  <c r="AG316" i="1"/>
  <c r="S316" i="1"/>
  <c r="AO316" i="1" s="1"/>
  <c r="AT316" i="1" s="1"/>
  <c r="N316" i="1"/>
  <c r="AJ316" i="1" s="1"/>
  <c r="AX315" i="1"/>
  <c r="AV315" i="1"/>
  <c r="AR315" i="1"/>
  <c r="AN315" i="1"/>
  <c r="AM315" i="1"/>
  <c r="AS315" i="1" s="1"/>
  <c r="AK315" i="1"/>
  <c r="AJ315" i="1"/>
  <c r="AG315" i="1"/>
  <c r="S315" i="1"/>
  <c r="AO315" i="1" s="1"/>
  <c r="AT315" i="1" s="1"/>
  <c r="N315" i="1"/>
  <c r="AX314" i="1"/>
  <c r="AV314" i="1"/>
  <c r="AR314" i="1"/>
  <c r="AN314" i="1"/>
  <c r="AM314" i="1"/>
  <c r="AS314" i="1" s="1"/>
  <c r="AK314" i="1"/>
  <c r="AG314" i="1"/>
  <c r="S314" i="1"/>
  <c r="AO314" i="1" s="1"/>
  <c r="AT314" i="1" s="1"/>
  <c r="N314" i="1"/>
  <c r="AJ314" i="1" s="1"/>
  <c r="AX313" i="1"/>
  <c r="AV313" i="1"/>
  <c r="AN313" i="1"/>
  <c r="AM313" i="1"/>
  <c r="AS313" i="1" s="1"/>
  <c r="AK313" i="1"/>
  <c r="AR313" i="1" s="1"/>
  <c r="AG313" i="1"/>
  <c r="S313" i="1"/>
  <c r="AO313" i="1" s="1"/>
  <c r="AT313" i="1" s="1"/>
  <c r="N313" i="1"/>
  <c r="AJ313" i="1" s="1"/>
  <c r="AX312" i="1"/>
  <c r="AV312" i="1"/>
  <c r="AR312" i="1"/>
  <c r="AO312" i="1"/>
  <c r="AT312" i="1" s="1"/>
  <c r="AN312" i="1"/>
  <c r="AM312" i="1"/>
  <c r="AS312" i="1" s="1"/>
  <c r="AK312" i="1"/>
  <c r="AG312" i="1"/>
  <c r="S312" i="1"/>
  <c r="N312" i="1"/>
  <c r="AJ312" i="1" s="1"/>
  <c r="AX311" i="1"/>
  <c r="AV311" i="1"/>
  <c r="AR311" i="1"/>
  <c r="AN311" i="1"/>
  <c r="AM311" i="1"/>
  <c r="AS311" i="1" s="1"/>
  <c r="AK311" i="1"/>
  <c r="AG311" i="1"/>
  <c r="S311" i="1"/>
  <c r="AO311" i="1" s="1"/>
  <c r="AT311" i="1" s="1"/>
  <c r="N311" i="1"/>
  <c r="AJ311" i="1" s="1"/>
  <c r="AX310" i="1"/>
  <c r="AV310" i="1"/>
  <c r="AR310" i="1"/>
  <c r="AN310" i="1"/>
  <c r="AS310" i="1" s="1"/>
  <c r="AM310" i="1"/>
  <c r="AK310" i="1"/>
  <c r="AG310" i="1"/>
  <c r="S310" i="1"/>
  <c r="AO310" i="1" s="1"/>
  <c r="AT310" i="1" s="1"/>
  <c r="N310" i="1"/>
  <c r="AJ310" i="1" s="1"/>
  <c r="AX309" i="1"/>
  <c r="AV309" i="1"/>
  <c r="AS309" i="1"/>
  <c r="AR309" i="1"/>
  <c r="AN309" i="1"/>
  <c r="AM309" i="1"/>
  <c r="AK309" i="1"/>
  <c r="AJ309" i="1"/>
  <c r="AG309" i="1"/>
  <c r="S309" i="1"/>
  <c r="AO309" i="1" s="1"/>
  <c r="AT309" i="1" s="1"/>
  <c r="N309" i="1"/>
  <c r="AX308" i="1"/>
  <c r="AV308" i="1"/>
  <c r="AR308" i="1"/>
  <c r="AN308" i="1"/>
  <c r="AS308" i="1" s="1"/>
  <c r="AM308" i="1"/>
  <c r="AK308" i="1"/>
  <c r="AG308" i="1"/>
  <c r="S308" i="1"/>
  <c r="N308" i="1"/>
  <c r="AJ308" i="1" s="1"/>
  <c r="AX307" i="1"/>
  <c r="AV307" i="1"/>
  <c r="AN307" i="1"/>
  <c r="AS307" i="1" s="1"/>
  <c r="AM307" i="1"/>
  <c r="AK307" i="1"/>
  <c r="AR307" i="1" s="1"/>
  <c r="AG307" i="1"/>
  <c r="S307" i="1"/>
  <c r="AO307" i="1" s="1"/>
  <c r="AT307" i="1" s="1"/>
  <c r="N307" i="1"/>
  <c r="AJ307" i="1" s="1"/>
  <c r="AX306" i="1"/>
  <c r="AV306" i="1"/>
  <c r="AR306" i="1"/>
  <c r="AN306" i="1"/>
  <c r="AM306" i="1"/>
  <c r="AK306" i="1"/>
  <c r="AG306" i="1"/>
  <c r="S306" i="1"/>
  <c r="AO306" i="1" s="1"/>
  <c r="AT306" i="1" s="1"/>
  <c r="N306" i="1"/>
  <c r="AJ306" i="1" s="1"/>
  <c r="AX305" i="1"/>
  <c r="AV305" i="1"/>
  <c r="AR305" i="1"/>
  <c r="AN305" i="1"/>
  <c r="AM305" i="1"/>
  <c r="AS305" i="1" s="1"/>
  <c r="AK305" i="1"/>
  <c r="AG305" i="1"/>
  <c r="S305" i="1"/>
  <c r="AO305" i="1" s="1"/>
  <c r="AT305" i="1" s="1"/>
  <c r="N305" i="1"/>
  <c r="AJ305" i="1" s="1"/>
  <c r="AX304" i="1"/>
  <c r="AV304" i="1"/>
  <c r="AR304" i="1"/>
  <c r="AN304" i="1"/>
  <c r="AS304" i="1" s="1"/>
  <c r="AM304" i="1"/>
  <c r="AK304" i="1"/>
  <c r="AG304" i="1"/>
  <c r="S304" i="1"/>
  <c r="AO304" i="1" s="1"/>
  <c r="AT304" i="1" s="1"/>
  <c r="N304" i="1"/>
  <c r="AJ304" i="1" s="1"/>
  <c r="AX303" i="1"/>
  <c r="AV303" i="1"/>
  <c r="AS303" i="1"/>
  <c r="AN303" i="1"/>
  <c r="AM303" i="1"/>
  <c r="AK303" i="1"/>
  <c r="AR303" i="1" s="1"/>
  <c r="AJ303" i="1"/>
  <c r="AG303" i="1"/>
  <c r="S303" i="1"/>
  <c r="AO303" i="1" s="1"/>
  <c r="AT303" i="1" s="1"/>
  <c r="N303" i="1"/>
  <c r="AX302" i="1"/>
  <c r="AV302" i="1"/>
  <c r="AS302" i="1"/>
  <c r="AR302" i="1"/>
  <c r="AN302" i="1"/>
  <c r="AM302" i="1"/>
  <c r="AK302" i="1"/>
  <c r="AJ302" i="1"/>
  <c r="AG302" i="1"/>
  <c r="S302" i="1"/>
  <c r="AO302" i="1" s="1"/>
  <c r="AT302" i="1" s="1"/>
  <c r="N302" i="1"/>
  <c r="AX301" i="1"/>
  <c r="AV301" i="1"/>
  <c r="AS301" i="1"/>
  <c r="AN301" i="1"/>
  <c r="AM301" i="1"/>
  <c r="AK301" i="1"/>
  <c r="AR301" i="1" s="1"/>
  <c r="AJ301" i="1"/>
  <c r="AG301" i="1"/>
  <c r="S301" i="1"/>
  <c r="AO301" i="1" s="1"/>
  <c r="AT301" i="1" s="1"/>
  <c r="N301" i="1"/>
  <c r="AX300" i="1"/>
  <c r="AV300" i="1"/>
  <c r="AO300" i="1"/>
  <c r="AT300" i="1" s="1"/>
  <c r="AN300" i="1"/>
  <c r="AM300" i="1"/>
  <c r="AS300" i="1" s="1"/>
  <c r="AK300" i="1"/>
  <c r="AR300" i="1" s="1"/>
  <c r="AG300" i="1"/>
  <c r="S300" i="1"/>
  <c r="N300" i="1"/>
  <c r="AJ300" i="1" s="1"/>
  <c r="AX299" i="1"/>
  <c r="AV299" i="1"/>
  <c r="AR299" i="1"/>
  <c r="AN299" i="1"/>
  <c r="AS299" i="1" s="1"/>
  <c r="AM299" i="1"/>
  <c r="AK299" i="1"/>
  <c r="AG299" i="1"/>
  <c r="S299" i="1"/>
  <c r="AO299" i="1" s="1"/>
  <c r="AT299" i="1" s="1"/>
  <c r="N299" i="1"/>
  <c r="AJ299" i="1" s="1"/>
  <c r="AX298" i="1"/>
  <c r="AV298" i="1"/>
  <c r="AS298" i="1"/>
  <c r="AN298" i="1"/>
  <c r="AM298" i="1"/>
  <c r="AK298" i="1"/>
  <c r="AR298" i="1" s="1"/>
  <c r="AJ298" i="1"/>
  <c r="AG298" i="1"/>
  <c r="S298" i="1"/>
  <c r="AO298" i="1" s="1"/>
  <c r="AT298" i="1" s="1"/>
  <c r="N298" i="1"/>
  <c r="AX297" i="1"/>
  <c r="AV297" i="1"/>
  <c r="AR297" i="1"/>
  <c r="AN297" i="1"/>
  <c r="AM297" i="1"/>
  <c r="AS297" i="1" s="1"/>
  <c r="AK297" i="1"/>
  <c r="AJ297" i="1"/>
  <c r="AG297" i="1"/>
  <c r="S297" i="1"/>
  <c r="AO297" i="1" s="1"/>
  <c r="AT297" i="1" s="1"/>
  <c r="N297" i="1"/>
  <c r="AX296" i="1"/>
  <c r="AV296" i="1"/>
  <c r="AS296" i="1"/>
  <c r="AN296" i="1"/>
  <c r="AM296" i="1"/>
  <c r="AK296" i="1"/>
  <c r="AR296" i="1" s="1"/>
  <c r="AJ296" i="1"/>
  <c r="AG296" i="1"/>
  <c r="S296" i="1"/>
  <c r="N296" i="1"/>
  <c r="AX295" i="1"/>
  <c r="AV295" i="1"/>
  <c r="AS295" i="1"/>
  <c r="AN295" i="1"/>
  <c r="AM295" i="1"/>
  <c r="AK295" i="1"/>
  <c r="AR295" i="1" s="1"/>
  <c r="AJ295" i="1"/>
  <c r="AG295" i="1"/>
  <c r="S295" i="1"/>
  <c r="AO295" i="1" s="1"/>
  <c r="AT295" i="1" s="1"/>
  <c r="N295" i="1"/>
  <c r="AX294" i="1"/>
  <c r="AV294" i="1"/>
  <c r="AR294" i="1"/>
  <c r="AN294" i="1"/>
  <c r="AM294" i="1"/>
  <c r="AS294" i="1" s="1"/>
  <c r="AK294" i="1"/>
  <c r="AG294" i="1"/>
  <c r="S294" i="1"/>
  <c r="AO294" i="1" s="1"/>
  <c r="AT294" i="1" s="1"/>
  <c r="N294" i="1"/>
  <c r="AJ294" i="1" s="1"/>
  <c r="AV293" i="1"/>
  <c r="AS293" i="1"/>
  <c r="AR293" i="1"/>
  <c r="AN293" i="1"/>
  <c r="AM293" i="1"/>
  <c r="AK293" i="1"/>
  <c r="AJ293" i="1"/>
  <c r="AG293" i="1"/>
  <c r="AX293" i="1" s="1"/>
  <c r="S293" i="1"/>
  <c r="AO293" i="1" s="1"/>
  <c r="AT293" i="1" s="1"/>
  <c r="N293" i="1"/>
  <c r="AX292" i="1"/>
  <c r="AV292" i="1"/>
  <c r="AS292" i="1"/>
  <c r="AR292" i="1"/>
  <c r="AN292" i="1"/>
  <c r="AM292" i="1"/>
  <c r="AK292" i="1"/>
  <c r="AJ292" i="1"/>
  <c r="AG292" i="1"/>
  <c r="S292" i="1"/>
  <c r="N292" i="1"/>
  <c r="AX291" i="1"/>
  <c r="AV291" i="1"/>
  <c r="AS291" i="1"/>
  <c r="AN291" i="1"/>
  <c r="AM291" i="1"/>
  <c r="AK291" i="1"/>
  <c r="AR291" i="1" s="1"/>
  <c r="AJ291" i="1"/>
  <c r="AG291" i="1"/>
  <c r="S291" i="1"/>
  <c r="AO291" i="1" s="1"/>
  <c r="AT291" i="1" s="1"/>
  <c r="N291" i="1"/>
  <c r="AX290" i="1"/>
  <c r="AV290" i="1"/>
  <c r="AT290" i="1"/>
  <c r="AN290" i="1"/>
  <c r="AM290" i="1"/>
  <c r="AS290" i="1" s="1"/>
  <c r="AK290" i="1"/>
  <c r="AR290" i="1" s="1"/>
  <c r="AJ290" i="1"/>
  <c r="AG290" i="1"/>
  <c r="S290" i="1"/>
  <c r="AO290" i="1" s="1"/>
  <c r="N290" i="1"/>
  <c r="AX289" i="1"/>
  <c r="AV289" i="1"/>
  <c r="AN289" i="1"/>
  <c r="AM289" i="1"/>
  <c r="AS289" i="1" s="1"/>
  <c r="AK289" i="1"/>
  <c r="AR289" i="1" s="1"/>
  <c r="AJ289" i="1"/>
  <c r="AG289" i="1"/>
  <c r="S289" i="1"/>
  <c r="AO289" i="1" s="1"/>
  <c r="AT289" i="1" s="1"/>
  <c r="N289" i="1"/>
  <c r="AX288" i="1"/>
  <c r="AV288" i="1"/>
  <c r="AN288" i="1"/>
  <c r="AM288" i="1"/>
  <c r="AL288" i="1"/>
  <c r="AK288" i="1"/>
  <c r="AR288" i="1" s="1"/>
  <c r="AJ288" i="1"/>
  <c r="AG288" i="1"/>
  <c r="AO288" i="1" s="1"/>
  <c r="AT288" i="1" s="1"/>
  <c r="T288" i="1"/>
  <c r="AP288" i="1" s="1"/>
  <c r="S288" i="1"/>
  <c r="N288" i="1"/>
  <c r="AX287" i="1"/>
  <c r="AV287" i="1"/>
  <c r="AS287" i="1"/>
  <c r="AO287" i="1"/>
  <c r="AN287" i="1"/>
  <c r="AM287" i="1"/>
  <c r="AL287" i="1"/>
  <c r="AK287" i="1"/>
  <c r="AR287" i="1" s="1"/>
  <c r="AG287" i="1"/>
  <c r="T287" i="1"/>
  <c r="AP287" i="1" s="1"/>
  <c r="S287" i="1"/>
  <c r="N287" i="1"/>
  <c r="AJ287" i="1" s="1"/>
  <c r="AX286" i="1"/>
  <c r="AV286" i="1"/>
  <c r="AS286" i="1"/>
  <c r="AN286" i="1"/>
  <c r="AM286" i="1"/>
  <c r="AK286" i="1"/>
  <c r="AR286" i="1" s="1"/>
  <c r="AJ286" i="1"/>
  <c r="AG286" i="1"/>
  <c r="S286" i="1"/>
  <c r="AO286" i="1" s="1"/>
  <c r="AT286" i="1" s="1"/>
  <c r="N286" i="1"/>
  <c r="AJ285" i="1"/>
  <c r="AX284" i="1"/>
  <c r="AV284" i="1"/>
  <c r="AN284" i="1"/>
  <c r="AM284" i="1"/>
  <c r="AS284" i="1" s="1"/>
  <c r="AL284" i="1"/>
  <c r="AR284" i="1" s="1"/>
  <c r="AH284" i="1"/>
  <c r="T284" i="1"/>
  <c r="AP284" i="1" s="1"/>
  <c r="AT284" i="1" s="1"/>
  <c r="N284" i="1"/>
  <c r="AJ284" i="1" s="1"/>
  <c r="AX283" i="1"/>
  <c r="AV283" i="1"/>
  <c r="AN283" i="1"/>
  <c r="AM283" i="1"/>
  <c r="AS283" i="1" s="1"/>
  <c r="AK283" i="1"/>
  <c r="AR283" i="1" s="1"/>
  <c r="AG283" i="1"/>
  <c r="S283" i="1"/>
  <c r="AO283" i="1" s="1"/>
  <c r="AT283" i="1" s="1"/>
  <c r="N283" i="1"/>
  <c r="AJ283" i="1" s="1"/>
  <c r="AS282" i="1"/>
  <c r="AN282" i="1"/>
  <c r="AM282" i="1"/>
  <c r="AL282" i="1"/>
  <c r="AK282" i="1"/>
  <c r="AR282" i="1" s="1"/>
  <c r="AH282" i="1"/>
  <c r="AG282" i="1"/>
  <c r="T282" i="1"/>
  <c r="AP282" i="1" s="1"/>
  <c r="S282" i="1"/>
  <c r="AO282" i="1" s="1"/>
  <c r="AT282" i="1" s="1"/>
  <c r="N282" i="1"/>
  <c r="AJ282" i="1" s="1"/>
  <c r="AS281" i="1"/>
  <c r="AN281" i="1"/>
  <c r="AM281" i="1"/>
  <c r="AL281" i="1"/>
  <c r="AK281" i="1"/>
  <c r="AR281" i="1" s="1"/>
  <c r="AJ281" i="1"/>
  <c r="AH281" i="1"/>
  <c r="AP281" i="1" s="1"/>
  <c r="AG281" i="1"/>
  <c r="T281" i="1"/>
  <c r="S281" i="1"/>
  <c r="AO281" i="1" s="1"/>
  <c r="N281" i="1"/>
  <c r="AR280" i="1"/>
  <c r="AN280" i="1"/>
  <c r="AS280" i="1" s="1"/>
  <c r="AM280" i="1"/>
  <c r="AL280" i="1"/>
  <c r="AK280" i="1"/>
  <c r="AH280" i="1"/>
  <c r="AG280" i="1"/>
  <c r="AO280" i="1" s="1"/>
  <c r="T280" i="1"/>
  <c r="AP280" i="1" s="1"/>
  <c r="S280" i="1"/>
  <c r="N280" i="1"/>
  <c r="AJ280" i="1" s="1"/>
  <c r="AS279" i="1"/>
  <c r="AO279" i="1"/>
  <c r="AT279" i="1" s="1"/>
  <c r="AN279" i="1"/>
  <c r="AM279" i="1"/>
  <c r="AL279" i="1"/>
  <c r="AK279" i="1"/>
  <c r="AR279" i="1" s="1"/>
  <c r="AH279" i="1"/>
  <c r="AP279" i="1" s="1"/>
  <c r="AG279" i="1"/>
  <c r="T279" i="1"/>
  <c r="S279" i="1"/>
  <c r="N279" i="1"/>
  <c r="AJ279" i="1" s="1"/>
  <c r="AS278" i="1"/>
  <c r="AN278" i="1"/>
  <c r="AM278" i="1"/>
  <c r="AL278" i="1"/>
  <c r="AK278" i="1"/>
  <c r="AR278" i="1" s="1"/>
  <c r="AH278" i="1"/>
  <c r="AG278" i="1"/>
  <c r="T278" i="1"/>
  <c r="AP278" i="1" s="1"/>
  <c r="S278" i="1"/>
  <c r="AO278" i="1" s="1"/>
  <c r="AT278" i="1" s="1"/>
  <c r="N278" i="1"/>
  <c r="AJ278" i="1" s="1"/>
  <c r="AS277" i="1"/>
  <c r="AN277" i="1"/>
  <c r="AM277" i="1"/>
  <c r="AL277" i="1"/>
  <c r="AK277" i="1"/>
  <c r="AR277" i="1" s="1"/>
  <c r="AJ277" i="1"/>
  <c r="AH277" i="1"/>
  <c r="AP277" i="1" s="1"/>
  <c r="AG277" i="1"/>
  <c r="T277" i="1"/>
  <c r="S277" i="1"/>
  <c r="AO277" i="1" s="1"/>
  <c r="N277" i="1"/>
  <c r="AR276" i="1"/>
  <c r="AN276" i="1"/>
  <c r="AS276" i="1" s="1"/>
  <c r="AM276" i="1"/>
  <c r="AL276" i="1"/>
  <c r="AK276" i="1"/>
  <c r="AH276" i="1"/>
  <c r="AG276" i="1"/>
  <c r="AO276" i="1" s="1"/>
  <c r="T276" i="1"/>
  <c r="AP276" i="1" s="1"/>
  <c r="S276" i="1"/>
  <c r="N276" i="1"/>
  <c r="AJ276" i="1" s="1"/>
  <c r="AS275" i="1"/>
  <c r="AO275" i="1"/>
  <c r="AT275" i="1" s="1"/>
  <c r="AN275" i="1"/>
  <c r="AM275" i="1"/>
  <c r="AL275" i="1"/>
  <c r="AK275" i="1"/>
  <c r="AR275" i="1" s="1"/>
  <c r="AH275" i="1"/>
  <c r="AP275" i="1" s="1"/>
  <c r="AG275" i="1"/>
  <c r="T275" i="1"/>
  <c r="S275" i="1"/>
  <c r="N275" i="1"/>
  <c r="AJ275" i="1" s="1"/>
  <c r="AS274" i="1"/>
  <c r="AN274" i="1"/>
  <c r="AM274" i="1"/>
  <c r="AL274" i="1"/>
  <c r="AK274" i="1"/>
  <c r="AR274" i="1" s="1"/>
  <c r="AH274" i="1"/>
  <c r="AG274" i="1"/>
  <c r="T274" i="1"/>
  <c r="AP274" i="1" s="1"/>
  <c r="S274" i="1"/>
  <c r="AO274" i="1" s="1"/>
  <c r="AT274" i="1" s="1"/>
  <c r="N274" i="1"/>
  <c r="AJ274" i="1" s="1"/>
  <c r="AS273" i="1"/>
  <c r="AN273" i="1"/>
  <c r="AM273" i="1"/>
  <c r="AL273" i="1"/>
  <c r="AK273" i="1"/>
  <c r="AR273" i="1" s="1"/>
  <c r="AJ273" i="1"/>
  <c r="AH273" i="1"/>
  <c r="AP273" i="1" s="1"/>
  <c r="AG273" i="1"/>
  <c r="T273" i="1"/>
  <c r="S273" i="1"/>
  <c r="AO273" i="1" s="1"/>
  <c r="N273" i="1"/>
  <c r="AR272" i="1"/>
  <c r="AN272" i="1"/>
  <c r="AS272" i="1" s="1"/>
  <c r="AM272" i="1"/>
  <c r="AL272" i="1"/>
  <c r="AK272" i="1"/>
  <c r="AH272" i="1"/>
  <c r="AG272" i="1"/>
  <c r="AO272" i="1" s="1"/>
  <c r="T272" i="1"/>
  <c r="AP272" i="1" s="1"/>
  <c r="S272" i="1"/>
  <c r="N272" i="1"/>
  <c r="AJ272" i="1" s="1"/>
  <c r="AS271" i="1"/>
  <c r="AO271" i="1"/>
  <c r="AT271" i="1" s="1"/>
  <c r="AN271" i="1"/>
  <c r="AM271" i="1"/>
  <c r="AL271" i="1"/>
  <c r="AK271" i="1"/>
  <c r="AR271" i="1" s="1"/>
  <c r="AH271" i="1"/>
  <c r="AP271" i="1" s="1"/>
  <c r="AG271" i="1"/>
  <c r="T271" i="1"/>
  <c r="S271" i="1"/>
  <c r="N271" i="1"/>
  <c r="AJ271" i="1" s="1"/>
  <c r="AV270" i="1"/>
  <c r="AO270" i="1"/>
  <c r="AN270" i="1"/>
  <c r="AM270" i="1"/>
  <c r="AS270" i="1" s="1"/>
  <c r="AL270" i="1"/>
  <c r="AK270" i="1"/>
  <c r="AR270" i="1" s="1"/>
  <c r="AH270" i="1"/>
  <c r="AP270" i="1" s="1"/>
  <c r="T270" i="1"/>
  <c r="N270" i="1"/>
  <c r="AJ270" i="1" s="1"/>
  <c r="AV269" i="1"/>
  <c r="AS269" i="1"/>
  <c r="AP269" i="1"/>
  <c r="AT269" i="1" s="1"/>
  <c r="AO269" i="1"/>
  <c r="AN269" i="1"/>
  <c r="AM269" i="1"/>
  <c r="AL269" i="1"/>
  <c r="AK269" i="1"/>
  <c r="AR269" i="1" s="1"/>
  <c r="AJ269" i="1"/>
  <c r="AH269" i="1"/>
  <c r="AX269" i="1" s="1"/>
  <c r="T269" i="1"/>
  <c r="N269" i="1"/>
  <c r="AV268" i="1"/>
  <c r="AS268" i="1"/>
  <c r="AO268" i="1"/>
  <c r="AN268" i="1"/>
  <c r="AM268" i="1"/>
  <c r="AL268" i="1"/>
  <c r="AK268" i="1"/>
  <c r="AH268" i="1"/>
  <c r="AX268" i="1" s="1"/>
  <c r="T268" i="1"/>
  <c r="AP268" i="1" s="1"/>
  <c r="N268" i="1"/>
  <c r="AJ268" i="1" s="1"/>
  <c r="AV267" i="1"/>
  <c r="AS267" i="1"/>
  <c r="AO267" i="1"/>
  <c r="AN267" i="1"/>
  <c r="AM267" i="1"/>
  <c r="AL267" i="1"/>
  <c r="AK267" i="1"/>
  <c r="AR267" i="1" s="1"/>
  <c r="AJ267" i="1"/>
  <c r="AH267" i="1"/>
  <c r="AP267" i="1" s="1"/>
  <c r="T267" i="1"/>
  <c r="N267" i="1"/>
  <c r="AX266" i="1"/>
  <c r="AV266" i="1"/>
  <c r="AS266" i="1"/>
  <c r="AN266" i="1"/>
  <c r="AM266" i="1"/>
  <c r="AL266" i="1"/>
  <c r="AR266" i="1" s="1"/>
  <c r="AJ266" i="1"/>
  <c r="AH266" i="1"/>
  <c r="T266" i="1"/>
  <c r="AP266" i="1" s="1"/>
  <c r="AT266" i="1" s="1"/>
  <c r="N266" i="1"/>
  <c r="AX265" i="1"/>
  <c r="AV265" i="1"/>
  <c r="AN265" i="1"/>
  <c r="AM265" i="1"/>
  <c r="AS265" i="1" s="1"/>
  <c r="AL265" i="1"/>
  <c r="AR265" i="1" s="1"/>
  <c r="AH265" i="1"/>
  <c r="T265" i="1"/>
  <c r="AP265" i="1" s="1"/>
  <c r="AT265" i="1" s="1"/>
  <c r="N265" i="1"/>
  <c r="AJ265" i="1" s="1"/>
  <c r="AX264" i="1"/>
  <c r="AV264" i="1"/>
  <c r="AR264" i="1"/>
  <c r="AN264" i="1"/>
  <c r="AM264" i="1"/>
  <c r="AS264" i="1" s="1"/>
  <c r="AL264" i="1"/>
  <c r="AH264" i="1"/>
  <c r="T264" i="1"/>
  <c r="AP264" i="1" s="1"/>
  <c r="AT264" i="1" s="1"/>
  <c r="N264" i="1"/>
  <c r="AJ264" i="1" s="1"/>
  <c r="AX263" i="1"/>
  <c r="AV263" i="1"/>
  <c r="AR263" i="1"/>
  <c r="AN263" i="1"/>
  <c r="AS263" i="1" s="1"/>
  <c r="AM263" i="1"/>
  <c r="AL263" i="1"/>
  <c r="AH263" i="1"/>
  <c r="T263" i="1"/>
  <c r="AP263" i="1" s="1"/>
  <c r="AT263" i="1" s="1"/>
  <c r="N263" i="1"/>
  <c r="AJ263" i="1" s="1"/>
  <c r="AX262" i="1"/>
  <c r="AV262" i="1"/>
  <c r="AS262" i="1"/>
  <c r="AN262" i="1"/>
  <c r="AM262" i="1"/>
  <c r="AL262" i="1"/>
  <c r="AR262" i="1" s="1"/>
  <c r="AJ262" i="1"/>
  <c r="AH262" i="1"/>
  <c r="T262" i="1"/>
  <c r="AP262" i="1" s="1"/>
  <c r="AT262" i="1" s="1"/>
  <c r="N262" i="1"/>
  <c r="AX261" i="1"/>
  <c r="AV261" i="1"/>
  <c r="AR261" i="1"/>
  <c r="AN261" i="1"/>
  <c r="AM261" i="1"/>
  <c r="AS261" i="1" s="1"/>
  <c r="AL261" i="1"/>
  <c r="AJ261" i="1"/>
  <c r="AH261" i="1"/>
  <c r="T261" i="1"/>
  <c r="N261" i="1"/>
  <c r="AX260" i="1"/>
  <c r="AV260" i="1"/>
  <c r="AS260" i="1"/>
  <c r="AN260" i="1"/>
  <c r="AM260" i="1"/>
  <c r="AL260" i="1"/>
  <c r="AR260" i="1" s="1"/>
  <c r="AJ260" i="1"/>
  <c r="AH260" i="1"/>
  <c r="T260" i="1"/>
  <c r="AP260" i="1" s="1"/>
  <c r="AT260" i="1" s="1"/>
  <c r="N260" i="1"/>
  <c r="AX259" i="1"/>
  <c r="AV259" i="1"/>
  <c r="AN259" i="1"/>
  <c r="AM259" i="1"/>
  <c r="AS259" i="1" s="1"/>
  <c r="AL259" i="1"/>
  <c r="AR259" i="1" s="1"/>
  <c r="AH259" i="1"/>
  <c r="T259" i="1"/>
  <c r="AP259" i="1" s="1"/>
  <c r="AT259" i="1" s="1"/>
  <c r="N259" i="1"/>
  <c r="AJ259" i="1" s="1"/>
  <c r="AX258" i="1"/>
  <c r="AV258" i="1"/>
  <c r="AR258" i="1"/>
  <c r="AN258" i="1"/>
  <c r="AM258" i="1"/>
  <c r="AS258" i="1" s="1"/>
  <c r="AL258" i="1"/>
  <c r="AH258" i="1"/>
  <c r="T258" i="1"/>
  <c r="AP258" i="1" s="1"/>
  <c r="AT258" i="1" s="1"/>
  <c r="N258" i="1"/>
  <c r="AJ258" i="1" s="1"/>
  <c r="AX257" i="1"/>
  <c r="AV257" i="1"/>
  <c r="AR257" i="1"/>
  <c r="AN257" i="1"/>
  <c r="AS257" i="1" s="1"/>
  <c r="AM257" i="1"/>
  <c r="AL257" i="1"/>
  <c r="AH257" i="1"/>
  <c r="T257" i="1"/>
  <c r="AP257" i="1" s="1"/>
  <c r="AT257" i="1" s="1"/>
  <c r="N257" i="1"/>
  <c r="AJ257" i="1" s="1"/>
  <c r="AX256" i="1"/>
  <c r="AV256" i="1"/>
  <c r="AS256" i="1"/>
  <c r="AN256" i="1"/>
  <c r="AM256" i="1"/>
  <c r="AK256" i="1"/>
  <c r="AR256" i="1" s="1"/>
  <c r="AJ256" i="1"/>
  <c r="AG256" i="1"/>
  <c r="S256" i="1"/>
  <c r="AO256" i="1" s="1"/>
  <c r="AT256" i="1" s="1"/>
  <c r="N256" i="1"/>
  <c r="AX255" i="1"/>
  <c r="AV255" i="1"/>
  <c r="AR255" i="1"/>
  <c r="AN255" i="1"/>
  <c r="AM255" i="1"/>
  <c r="AS255" i="1" s="1"/>
  <c r="AK255" i="1"/>
  <c r="AJ255" i="1"/>
  <c r="AG255" i="1"/>
  <c r="S255" i="1"/>
  <c r="N255" i="1"/>
  <c r="AX254" i="1"/>
  <c r="AV254" i="1"/>
  <c r="AS254" i="1"/>
  <c r="AN254" i="1"/>
  <c r="AM254" i="1"/>
  <c r="AK254" i="1"/>
  <c r="AR254" i="1" s="1"/>
  <c r="AJ254" i="1"/>
  <c r="AG254" i="1"/>
  <c r="S254" i="1"/>
  <c r="AO254" i="1" s="1"/>
  <c r="AT254" i="1" s="1"/>
  <c r="N254" i="1"/>
  <c r="AX253" i="1"/>
  <c r="AV253" i="1"/>
  <c r="AN253" i="1"/>
  <c r="AM253" i="1"/>
  <c r="AS253" i="1" s="1"/>
  <c r="AK253" i="1"/>
  <c r="AR253" i="1" s="1"/>
  <c r="AG253" i="1"/>
  <c r="S253" i="1"/>
  <c r="AO253" i="1" s="1"/>
  <c r="AT253" i="1" s="1"/>
  <c r="N253" i="1"/>
  <c r="AJ253" i="1" s="1"/>
  <c r="AX252" i="1"/>
  <c r="AV252" i="1"/>
  <c r="AR252" i="1"/>
  <c r="AN252" i="1"/>
  <c r="AM252" i="1"/>
  <c r="AS252" i="1" s="1"/>
  <c r="AL252" i="1"/>
  <c r="AH252" i="1"/>
  <c r="T252" i="1"/>
  <c r="AP252" i="1" s="1"/>
  <c r="AT252" i="1" s="1"/>
  <c r="N252" i="1"/>
  <c r="AJ252" i="1" s="1"/>
  <c r="AX251" i="1"/>
  <c r="AV251" i="1"/>
  <c r="AR251" i="1"/>
  <c r="AN251" i="1"/>
  <c r="AS251" i="1" s="1"/>
  <c r="AM251" i="1"/>
  <c r="AL251" i="1"/>
  <c r="AH251" i="1"/>
  <c r="T251" i="1"/>
  <c r="AP251" i="1" s="1"/>
  <c r="AT251" i="1" s="1"/>
  <c r="N251" i="1"/>
  <c r="AJ251" i="1" s="1"/>
  <c r="AX250" i="1"/>
  <c r="AV250" i="1"/>
  <c r="AS250" i="1"/>
  <c r="AN250" i="1"/>
  <c r="AM250" i="1"/>
  <c r="AK250" i="1"/>
  <c r="AR250" i="1" s="1"/>
  <c r="AJ250" i="1"/>
  <c r="AG250" i="1"/>
  <c r="S250" i="1"/>
  <c r="AO250" i="1" s="1"/>
  <c r="AT250" i="1" s="1"/>
  <c r="N250" i="1"/>
  <c r="AX249" i="1"/>
  <c r="AV249" i="1"/>
  <c r="AR249" i="1"/>
  <c r="AN249" i="1"/>
  <c r="AM249" i="1"/>
  <c r="AS249" i="1" s="1"/>
  <c r="AK249" i="1"/>
  <c r="AJ249" i="1"/>
  <c r="AG249" i="1"/>
  <c r="S249" i="1"/>
  <c r="N249" i="1"/>
  <c r="AX248" i="1"/>
  <c r="AV248" i="1"/>
  <c r="AS248" i="1"/>
  <c r="AN248" i="1"/>
  <c r="AM248" i="1"/>
  <c r="AK248" i="1"/>
  <c r="AR248" i="1" s="1"/>
  <c r="AJ248" i="1"/>
  <c r="AG248" i="1"/>
  <c r="S248" i="1"/>
  <c r="AO248" i="1" s="1"/>
  <c r="AT248" i="1" s="1"/>
  <c r="N248" i="1"/>
  <c r="AX247" i="1"/>
  <c r="AV247" i="1"/>
  <c r="AN247" i="1"/>
  <c r="AM247" i="1"/>
  <c r="AS247" i="1" s="1"/>
  <c r="AK247" i="1"/>
  <c r="AR247" i="1" s="1"/>
  <c r="AG247" i="1"/>
  <c r="S247" i="1"/>
  <c r="AO247" i="1" s="1"/>
  <c r="AT247" i="1" s="1"/>
  <c r="N247" i="1"/>
  <c r="AJ247" i="1" s="1"/>
  <c r="AX246" i="1"/>
  <c r="AV246" i="1"/>
  <c r="AR246" i="1"/>
  <c r="AN246" i="1"/>
  <c r="AM246" i="1"/>
  <c r="AS246" i="1" s="1"/>
  <c r="AK246" i="1"/>
  <c r="AG246" i="1"/>
  <c r="S246" i="1"/>
  <c r="AO246" i="1" s="1"/>
  <c r="AT246" i="1" s="1"/>
  <c r="N246" i="1"/>
  <c r="AJ246" i="1" s="1"/>
  <c r="AX245" i="1"/>
  <c r="AV245" i="1"/>
  <c r="AR245" i="1"/>
  <c r="AN245" i="1"/>
  <c r="AS245" i="1" s="1"/>
  <c r="AM245" i="1"/>
  <c r="AK245" i="1"/>
  <c r="AG245" i="1"/>
  <c r="S245" i="1"/>
  <c r="AO245" i="1" s="1"/>
  <c r="AT245" i="1" s="1"/>
  <c r="N245" i="1"/>
  <c r="AJ245" i="1" s="1"/>
  <c r="AX244" i="1"/>
  <c r="AV244" i="1"/>
  <c r="AS244" i="1"/>
  <c r="AN244" i="1"/>
  <c r="AM244" i="1"/>
  <c r="AL244" i="1"/>
  <c r="AR244" i="1" s="1"/>
  <c r="AJ244" i="1"/>
  <c r="AH244" i="1"/>
  <c r="T244" i="1"/>
  <c r="AP244" i="1" s="1"/>
  <c r="AT244" i="1" s="1"/>
  <c r="N244" i="1"/>
  <c r="AX243" i="1"/>
  <c r="AV243" i="1"/>
  <c r="AR243" i="1"/>
  <c r="AN243" i="1"/>
  <c r="AM243" i="1"/>
  <c r="AS243" i="1" s="1"/>
  <c r="AL243" i="1"/>
  <c r="AJ243" i="1"/>
  <c r="AH243" i="1"/>
  <c r="T243" i="1"/>
  <c r="N243" i="1"/>
  <c r="AX242" i="1"/>
  <c r="AV242" i="1"/>
  <c r="AS242" i="1"/>
  <c r="AN242" i="1"/>
  <c r="AM242" i="1"/>
  <c r="AL242" i="1"/>
  <c r="AR242" i="1" s="1"/>
  <c r="AJ242" i="1"/>
  <c r="AH242" i="1"/>
  <c r="T242" i="1"/>
  <c r="AP242" i="1" s="1"/>
  <c r="AT242" i="1" s="1"/>
  <c r="N242" i="1"/>
  <c r="AX241" i="1"/>
  <c r="AV241" i="1"/>
  <c r="AN241" i="1"/>
  <c r="AM241" i="1"/>
  <c r="AS241" i="1" s="1"/>
  <c r="AL241" i="1"/>
  <c r="AR241" i="1" s="1"/>
  <c r="AH241" i="1"/>
  <c r="T241" i="1"/>
  <c r="AP241" i="1" s="1"/>
  <c r="AT241" i="1" s="1"/>
  <c r="N241" i="1"/>
  <c r="AJ241" i="1" s="1"/>
  <c r="AX240" i="1"/>
  <c r="AV240" i="1"/>
  <c r="AR240" i="1"/>
  <c r="AN240" i="1"/>
  <c r="AM240" i="1"/>
  <c r="AS240" i="1" s="1"/>
  <c r="AK240" i="1"/>
  <c r="AG240" i="1"/>
  <c r="S240" i="1"/>
  <c r="AO240" i="1" s="1"/>
  <c r="AT240" i="1" s="1"/>
  <c r="N240" i="1"/>
  <c r="AJ240" i="1" s="1"/>
  <c r="AX239" i="1"/>
  <c r="AV239" i="1"/>
  <c r="AR239" i="1"/>
  <c r="AN239" i="1"/>
  <c r="AS239" i="1" s="1"/>
  <c r="AM239" i="1"/>
  <c r="AK239" i="1"/>
  <c r="AG239" i="1"/>
  <c r="S239" i="1"/>
  <c r="AO239" i="1" s="1"/>
  <c r="AT239" i="1" s="1"/>
  <c r="N239" i="1"/>
  <c r="AJ239" i="1" s="1"/>
  <c r="AX238" i="1"/>
  <c r="AV238" i="1"/>
  <c r="AS238" i="1"/>
  <c r="AN238" i="1"/>
  <c r="AM238" i="1"/>
  <c r="AL238" i="1"/>
  <c r="AR238" i="1" s="1"/>
  <c r="AJ238" i="1"/>
  <c r="AH238" i="1"/>
  <c r="T238" i="1"/>
  <c r="AP238" i="1" s="1"/>
  <c r="AT238" i="1" s="1"/>
  <c r="N238" i="1"/>
  <c r="AX237" i="1"/>
  <c r="AV237" i="1"/>
  <c r="AR237" i="1"/>
  <c r="AN237" i="1"/>
  <c r="AM237" i="1"/>
  <c r="AS237" i="1" s="1"/>
  <c r="AL237" i="1"/>
  <c r="AJ237" i="1"/>
  <c r="AH237" i="1"/>
  <c r="T237" i="1"/>
  <c r="N237" i="1"/>
  <c r="AX236" i="1"/>
  <c r="AV236" i="1"/>
  <c r="AS236" i="1"/>
  <c r="AN236" i="1"/>
  <c r="AM236" i="1"/>
  <c r="AK236" i="1"/>
  <c r="AR236" i="1" s="1"/>
  <c r="AJ236" i="1"/>
  <c r="AG236" i="1"/>
  <c r="S236" i="1"/>
  <c r="AO236" i="1" s="1"/>
  <c r="AT236" i="1" s="1"/>
  <c r="N236" i="1"/>
  <c r="AX235" i="1"/>
  <c r="AV235" i="1"/>
  <c r="AN235" i="1"/>
  <c r="AM235" i="1"/>
  <c r="AS235" i="1" s="1"/>
  <c r="AL235" i="1"/>
  <c r="AR235" i="1" s="1"/>
  <c r="AH235" i="1"/>
  <c r="T235" i="1"/>
  <c r="AP235" i="1" s="1"/>
  <c r="AT235" i="1" s="1"/>
  <c r="N235" i="1"/>
  <c r="AJ235" i="1" s="1"/>
  <c r="AX234" i="1"/>
  <c r="AV234" i="1"/>
  <c r="AR234" i="1"/>
  <c r="AN234" i="1"/>
  <c r="AM234" i="1"/>
  <c r="AS234" i="1" s="1"/>
  <c r="AL234" i="1"/>
  <c r="AH234" i="1"/>
  <c r="T234" i="1"/>
  <c r="AP234" i="1" s="1"/>
  <c r="AT234" i="1" s="1"/>
  <c r="N234" i="1"/>
  <c r="AJ234" i="1" s="1"/>
  <c r="AX233" i="1"/>
  <c r="AV233" i="1"/>
  <c r="AR233" i="1"/>
  <c r="AN233" i="1"/>
  <c r="AS233" i="1" s="1"/>
  <c r="AM233" i="1"/>
  <c r="AL233" i="1"/>
  <c r="AH233" i="1"/>
  <c r="T233" i="1"/>
  <c r="AP233" i="1" s="1"/>
  <c r="AT233" i="1" s="1"/>
  <c r="N233" i="1"/>
  <c r="AJ233" i="1" s="1"/>
  <c r="AX232" i="1"/>
  <c r="AV232" i="1"/>
  <c r="AS232" i="1"/>
  <c r="AN232" i="1"/>
  <c r="AM232" i="1"/>
  <c r="AL232" i="1"/>
  <c r="AR232" i="1" s="1"/>
  <c r="AJ232" i="1"/>
  <c r="AH232" i="1"/>
  <c r="T232" i="1"/>
  <c r="AP232" i="1" s="1"/>
  <c r="AT232" i="1" s="1"/>
  <c r="N232" i="1"/>
  <c r="AX231" i="1"/>
  <c r="AV231" i="1"/>
  <c r="AR231" i="1"/>
  <c r="AN231" i="1"/>
  <c r="AM231" i="1"/>
  <c r="AS231" i="1" s="1"/>
  <c r="AK231" i="1"/>
  <c r="AJ231" i="1"/>
  <c r="AG231" i="1"/>
  <c r="S231" i="1"/>
  <c r="N231" i="1"/>
  <c r="AX230" i="1"/>
  <c r="AV230" i="1"/>
  <c r="AS230" i="1"/>
  <c r="AN230" i="1"/>
  <c r="AM230" i="1"/>
  <c r="AK230" i="1"/>
  <c r="AR230" i="1" s="1"/>
  <c r="AJ230" i="1"/>
  <c r="AG230" i="1"/>
  <c r="S230" i="1"/>
  <c r="AO230" i="1" s="1"/>
  <c r="AT230" i="1" s="1"/>
  <c r="N230" i="1"/>
  <c r="AX229" i="1"/>
  <c r="AV229" i="1"/>
  <c r="AN229" i="1"/>
  <c r="AM229" i="1"/>
  <c r="AS229" i="1" s="1"/>
  <c r="AK229" i="1"/>
  <c r="AR229" i="1" s="1"/>
  <c r="AG229" i="1"/>
  <c r="S229" i="1"/>
  <c r="AO229" i="1" s="1"/>
  <c r="AT229" i="1" s="1"/>
  <c r="N229" i="1"/>
  <c r="AJ229" i="1" s="1"/>
  <c r="AX228" i="1"/>
  <c r="AV228" i="1"/>
  <c r="AR228" i="1"/>
  <c r="AN228" i="1"/>
  <c r="AM228" i="1"/>
  <c r="AS228" i="1" s="1"/>
  <c r="AL228" i="1"/>
  <c r="AH228" i="1"/>
  <c r="T228" i="1"/>
  <c r="AP228" i="1" s="1"/>
  <c r="AT228" i="1" s="1"/>
  <c r="N228" i="1"/>
  <c r="AJ228" i="1" s="1"/>
  <c r="AX227" i="1"/>
  <c r="AV227" i="1"/>
  <c r="AR227" i="1"/>
  <c r="AN227" i="1"/>
  <c r="AS227" i="1" s="1"/>
  <c r="AM227" i="1"/>
  <c r="AL227" i="1"/>
  <c r="AH227" i="1"/>
  <c r="T227" i="1"/>
  <c r="AP227" i="1" s="1"/>
  <c r="AT227" i="1" s="1"/>
  <c r="N227" i="1"/>
  <c r="AJ227" i="1" s="1"/>
  <c r="AX226" i="1"/>
  <c r="AV226" i="1"/>
  <c r="AS226" i="1"/>
  <c r="AN226" i="1"/>
  <c r="AM226" i="1"/>
  <c r="AL226" i="1"/>
  <c r="AR226" i="1" s="1"/>
  <c r="AJ226" i="1"/>
  <c r="AH226" i="1"/>
  <c r="T226" i="1"/>
  <c r="AP226" i="1" s="1"/>
  <c r="AT226" i="1" s="1"/>
  <c r="N226" i="1"/>
  <c r="AX225" i="1"/>
  <c r="AV225" i="1"/>
  <c r="AR225" i="1"/>
  <c r="AN225" i="1"/>
  <c r="AM225" i="1"/>
  <c r="AS225" i="1" s="1"/>
  <c r="AL225" i="1"/>
  <c r="AJ225" i="1"/>
  <c r="AH225" i="1"/>
  <c r="T225" i="1"/>
  <c r="N225" i="1"/>
  <c r="AX224" i="1"/>
  <c r="AV224" i="1"/>
  <c r="AS224" i="1"/>
  <c r="AN224" i="1"/>
  <c r="AM224" i="1"/>
  <c r="AL224" i="1"/>
  <c r="AR224" i="1" s="1"/>
  <c r="AJ224" i="1"/>
  <c r="AH224" i="1"/>
  <c r="T224" i="1"/>
  <c r="AP224" i="1" s="1"/>
  <c r="AT224" i="1" s="1"/>
  <c r="N224" i="1"/>
  <c r="AX223" i="1"/>
  <c r="AV223" i="1"/>
  <c r="AN223" i="1"/>
  <c r="AM223" i="1"/>
  <c r="AS223" i="1" s="1"/>
  <c r="AK223" i="1"/>
  <c r="AR223" i="1" s="1"/>
  <c r="AG223" i="1"/>
  <c r="S223" i="1"/>
  <c r="AO223" i="1" s="1"/>
  <c r="AT223" i="1" s="1"/>
  <c r="N223" i="1"/>
  <c r="AJ223" i="1" s="1"/>
  <c r="AX222" i="1"/>
  <c r="AV222" i="1"/>
  <c r="AR222" i="1"/>
  <c r="AN222" i="1"/>
  <c r="AM222" i="1"/>
  <c r="AS222" i="1" s="1"/>
  <c r="AL222" i="1"/>
  <c r="AH222" i="1"/>
  <c r="T222" i="1"/>
  <c r="AP222" i="1" s="1"/>
  <c r="AT222" i="1" s="1"/>
  <c r="N222" i="1"/>
  <c r="AJ222" i="1" s="1"/>
  <c r="AX221" i="1"/>
  <c r="AV221" i="1"/>
  <c r="AR221" i="1"/>
  <c r="AN221" i="1"/>
  <c r="AS221" i="1" s="1"/>
  <c r="AM221" i="1"/>
  <c r="AK221" i="1"/>
  <c r="AG221" i="1"/>
  <c r="S221" i="1"/>
  <c r="AO221" i="1" s="1"/>
  <c r="AT221" i="1" s="1"/>
  <c r="N221" i="1"/>
  <c r="AJ221" i="1" s="1"/>
  <c r="AX220" i="1"/>
  <c r="AV220" i="1"/>
  <c r="AS220" i="1"/>
  <c r="AN220" i="1"/>
  <c r="AM220" i="1"/>
  <c r="AL220" i="1"/>
  <c r="AR220" i="1" s="1"/>
  <c r="AJ220" i="1"/>
  <c r="AH220" i="1"/>
  <c r="T220" i="1"/>
  <c r="AP220" i="1" s="1"/>
  <c r="AT220" i="1" s="1"/>
  <c r="N220" i="1"/>
  <c r="AX219" i="1"/>
  <c r="AV219" i="1"/>
  <c r="AR219" i="1"/>
  <c r="AN219" i="1"/>
  <c r="AM219" i="1"/>
  <c r="AS219" i="1" s="1"/>
  <c r="AK219" i="1"/>
  <c r="AJ219" i="1"/>
  <c r="AG219" i="1"/>
  <c r="S219" i="1"/>
  <c r="N219" i="1"/>
  <c r="AS218" i="1"/>
  <c r="AP218" i="1"/>
  <c r="AN218" i="1"/>
  <c r="AM218" i="1"/>
  <c r="AL218" i="1"/>
  <c r="AK218" i="1"/>
  <c r="AR218" i="1" s="1"/>
  <c r="AJ218" i="1"/>
  <c r="AH218" i="1"/>
  <c r="AG218" i="1"/>
  <c r="T218" i="1"/>
  <c r="S218" i="1"/>
  <c r="AO218" i="1" s="1"/>
  <c r="N218" i="1"/>
  <c r="AO217" i="1"/>
  <c r="AN217" i="1"/>
  <c r="AM217" i="1"/>
  <c r="AS217" i="1" s="1"/>
  <c r="AL217" i="1"/>
  <c r="AK217" i="1"/>
  <c r="AR217" i="1" s="1"/>
  <c r="AJ217" i="1"/>
  <c r="AH217" i="1"/>
  <c r="AG217" i="1"/>
  <c r="T217" i="1"/>
  <c r="AP217" i="1" s="1"/>
  <c r="AT217" i="1" s="1"/>
  <c r="S217" i="1"/>
  <c r="N217" i="1"/>
  <c r="AS216" i="1"/>
  <c r="AP216" i="1"/>
  <c r="AN216" i="1"/>
  <c r="AM216" i="1"/>
  <c r="AL216" i="1"/>
  <c r="AK216" i="1"/>
  <c r="AR216" i="1" s="1"/>
  <c r="AJ216" i="1"/>
  <c r="AH216" i="1"/>
  <c r="AG216" i="1"/>
  <c r="T216" i="1"/>
  <c r="S216" i="1"/>
  <c r="AO216" i="1" s="1"/>
  <c r="N216" i="1"/>
  <c r="AO215" i="1"/>
  <c r="AN215" i="1"/>
  <c r="AM215" i="1"/>
  <c r="AS215" i="1" s="1"/>
  <c r="AL215" i="1"/>
  <c r="AK215" i="1"/>
  <c r="AR215" i="1" s="1"/>
  <c r="AJ215" i="1"/>
  <c r="AH215" i="1"/>
  <c r="AG215" i="1"/>
  <c r="T215" i="1"/>
  <c r="AP215" i="1" s="1"/>
  <c r="AT215" i="1" s="1"/>
  <c r="S215" i="1"/>
  <c r="N215" i="1"/>
  <c r="AS214" i="1"/>
  <c r="AP214" i="1"/>
  <c r="AN214" i="1"/>
  <c r="AM214" i="1"/>
  <c r="AL214" i="1"/>
  <c r="AK214" i="1"/>
  <c r="AR214" i="1" s="1"/>
  <c r="AJ214" i="1"/>
  <c r="AH214" i="1"/>
  <c r="AG214" i="1"/>
  <c r="T214" i="1"/>
  <c r="S214" i="1"/>
  <c r="AO214" i="1" s="1"/>
  <c r="N214" i="1"/>
  <c r="AO213" i="1"/>
  <c r="AN213" i="1"/>
  <c r="AM213" i="1"/>
  <c r="AS213" i="1" s="1"/>
  <c r="AL213" i="1"/>
  <c r="AK213" i="1"/>
  <c r="AR213" i="1" s="1"/>
  <c r="AJ213" i="1"/>
  <c r="AH213" i="1"/>
  <c r="AG213" i="1"/>
  <c r="T213" i="1"/>
  <c r="AP213" i="1" s="1"/>
  <c r="AT213" i="1" s="1"/>
  <c r="S213" i="1"/>
  <c r="N213" i="1"/>
  <c r="AS212" i="1"/>
  <c r="AP212" i="1"/>
  <c r="AN212" i="1"/>
  <c r="AM212" i="1"/>
  <c r="AL212" i="1"/>
  <c r="AK212" i="1"/>
  <c r="AR212" i="1" s="1"/>
  <c r="AJ212" i="1"/>
  <c r="AH212" i="1"/>
  <c r="AG212" i="1"/>
  <c r="T212" i="1"/>
  <c r="S212" i="1"/>
  <c r="AO212" i="1" s="1"/>
  <c r="N212" i="1"/>
  <c r="AO211" i="1"/>
  <c r="AN211" i="1"/>
  <c r="AM211" i="1"/>
  <c r="AS211" i="1" s="1"/>
  <c r="AL211" i="1"/>
  <c r="AK211" i="1"/>
  <c r="AR211" i="1" s="1"/>
  <c r="AJ211" i="1"/>
  <c r="AH211" i="1"/>
  <c r="AG211" i="1"/>
  <c r="T211" i="1"/>
  <c r="AP211" i="1" s="1"/>
  <c r="AT211" i="1" s="1"/>
  <c r="S211" i="1"/>
  <c r="N211" i="1"/>
  <c r="AS210" i="1"/>
  <c r="AP210" i="1"/>
  <c r="AN210" i="1"/>
  <c r="AM210" i="1"/>
  <c r="AL210" i="1"/>
  <c r="AK210" i="1"/>
  <c r="AR210" i="1" s="1"/>
  <c r="AJ210" i="1"/>
  <c r="AH210" i="1"/>
  <c r="AG210" i="1"/>
  <c r="T210" i="1"/>
  <c r="S210" i="1"/>
  <c r="AO210" i="1" s="1"/>
  <c r="N210" i="1"/>
  <c r="AO209" i="1"/>
  <c r="AN209" i="1"/>
  <c r="AM209" i="1"/>
  <c r="AS209" i="1" s="1"/>
  <c r="AL209" i="1"/>
  <c r="AK209" i="1"/>
  <c r="AR209" i="1" s="1"/>
  <c r="AJ209" i="1"/>
  <c r="AH209" i="1"/>
  <c r="AG209" i="1"/>
  <c r="T209" i="1"/>
  <c r="AP209" i="1" s="1"/>
  <c r="AT209" i="1" s="1"/>
  <c r="S209" i="1"/>
  <c r="N209" i="1"/>
  <c r="AS208" i="1"/>
  <c r="AP208" i="1"/>
  <c r="AN208" i="1"/>
  <c r="AM208" i="1"/>
  <c r="AL208" i="1"/>
  <c r="AK208" i="1"/>
  <c r="AR208" i="1" s="1"/>
  <c r="AJ208" i="1"/>
  <c r="AH208" i="1"/>
  <c r="AG208" i="1"/>
  <c r="T208" i="1"/>
  <c r="S208" i="1"/>
  <c r="AO208" i="1" s="1"/>
  <c r="N208" i="1"/>
  <c r="AO207" i="1"/>
  <c r="AT207" i="1" s="1"/>
  <c r="AN207" i="1"/>
  <c r="AM207" i="1"/>
  <c r="AS207" i="1" s="1"/>
  <c r="AL207" i="1"/>
  <c r="AK207" i="1"/>
  <c r="AR207" i="1" s="1"/>
  <c r="AJ207" i="1"/>
  <c r="AH207" i="1"/>
  <c r="AG207" i="1"/>
  <c r="T207" i="1"/>
  <c r="AP207" i="1" s="1"/>
  <c r="S207" i="1"/>
  <c r="N207" i="1"/>
  <c r="AS206" i="1"/>
  <c r="AP206" i="1"/>
  <c r="AN206" i="1"/>
  <c r="AM206" i="1"/>
  <c r="AL206" i="1"/>
  <c r="AK206" i="1"/>
  <c r="AR206" i="1" s="1"/>
  <c r="AJ206" i="1"/>
  <c r="AH206" i="1"/>
  <c r="AG206" i="1"/>
  <c r="T206" i="1"/>
  <c r="S206" i="1"/>
  <c r="AO206" i="1" s="1"/>
  <c r="N206" i="1"/>
  <c r="AO205" i="1"/>
  <c r="AT205" i="1" s="1"/>
  <c r="AN205" i="1"/>
  <c r="AM205" i="1"/>
  <c r="AS205" i="1" s="1"/>
  <c r="AL205" i="1"/>
  <c r="AK205" i="1"/>
  <c r="AR205" i="1" s="1"/>
  <c r="AJ205" i="1"/>
  <c r="AH205" i="1"/>
  <c r="AG205" i="1"/>
  <c r="T205" i="1"/>
  <c r="AP205" i="1" s="1"/>
  <c r="S205" i="1"/>
  <c r="N205" i="1"/>
  <c r="AS204" i="1"/>
  <c r="AP204" i="1"/>
  <c r="AN204" i="1"/>
  <c r="AM204" i="1"/>
  <c r="AL204" i="1"/>
  <c r="AK204" i="1"/>
  <c r="AR204" i="1" s="1"/>
  <c r="AJ204" i="1"/>
  <c r="AH204" i="1"/>
  <c r="AG204" i="1"/>
  <c r="T204" i="1"/>
  <c r="S204" i="1"/>
  <c r="AO204" i="1" s="1"/>
  <c r="N204" i="1"/>
  <c r="AO203" i="1"/>
  <c r="AT203" i="1" s="1"/>
  <c r="AN203" i="1"/>
  <c r="AM203" i="1"/>
  <c r="AS203" i="1" s="1"/>
  <c r="AL203" i="1"/>
  <c r="AK203" i="1"/>
  <c r="AR203" i="1" s="1"/>
  <c r="AJ203" i="1"/>
  <c r="AH203" i="1"/>
  <c r="AG203" i="1"/>
  <c r="T203" i="1"/>
  <c r="AP203" i="1" s="1"/>
  <c r="S203" i="1"/>
  <c r="N203" i="1"/>
  <c r="AS202" i="1"/>
  <c r="AP202" i="1"/>
  <c r="AN202" i="1"/>
  <c r="AM202" i="1"/>
  <c r="AL202" i="1"/>
  <c r="AK202" i="1"/>
  <c r="AR202" i="1" s="1"/>
  <c r="AJ202" i="1"/>
  <c r="AH202" i="1"/>
  <c r="AG202" i="1"/>
  <c r="T202" i="1"/>
  <c r="S202" i="1"/>
  <c r="AO202" i="1" s="1"/>
  <c r="N202" i="1"/>
  <c r="AO201" i="1"/>
  <c r="AT201" i="1" s="1"/>
  <c r="AN201" i="1"/>
  <c r="AM201" i="1"/>
  <c r="AS201" i="1" s="1"/>
  <c r="AL201" i="1"/>
  <c r="AK201" i="1"/>
  <c r="AR201" i="1" s="1"/>
  <c r="AJ201" i="1"/>
  <c r="AH201" i="1"/>
  <c r="AG201" i="1"/>
  <c r="T201" i="1"/>
  <c r="AP201" i="1" s="1"/>
  <c r="S201" i="1"/>
  <c r="N201" i="1"/>
  <c r="AS200" i="1"/>
  <c r="AP200" i="1"/>
  <c r="AN200" i="1"/>
  <c r="AM200" i="1"/>
  <c r="AL200" i="1"/>
  <c r="AK200" i="1"/>
  <c r="AR200" i="1" s="1"/>
  <c r="AJ200" i="1"/>
  <c r="AH200" i="1"/>
  <c r="AG200" i="1"/>
  <c r="T200" i="1"/>
  <c r="S200" i="1"/>
  <c r="AO200" i="1" s="1"/>
  <c r="N200" i="1"/>
  <c r="AO199" i="1"/>
  <c r="AT199" i="1" s="1"/>
  <c r="AN199" i="1"/>
  <c r="AM199" i="1"/>
  <c r="AS199" i="1" s="1"/>
  <c r="AL199" i="1"/>
  <c r="AK199" i="1"/>
  <c r="AR199" i="1" s="1"/>
  <c r="AJ199" i="1"/>
  <c r="AH199" i="1"/>
  <c r="AG199" i="1"/>
  <c r="T199" i="1"/>
  <c r="AP199" i="1" s="1"/>
  <c r="S199" i="1"/>
  <c r="N199" i="1"/>
  <c r="AX198" i="1"/>
  <c r="AV198" i="1"/>
  <c r="AO198" i="1"/>
  <c r="AN198" i="1"/>
  <c r="AS198" i="1" s="1"/>
  <c r="AM198" i="1"/>
  <c r="AL198" i="1"/>
  <c r="AK198" i="1"/>
  <c r="AR198" i="1" s="1"/>
  <c r="AH198" i="1"/>
  <c r="T198" i="1"/>
  <c r="AP198" i="1" s="1"/>
  <c r="S198" i="1"/>
  <c r="N198" i="1"/>
  <c r="AJ198" i="1" s="1"/>
  <c r="AX197" i="1"/>
  <c r="AV197" i="1"/>
  <c r="AS197" i="1"/>
  <c r="AN197" i="1"/>
  <c r="AM197" i="1"/>
  <c r="AL197" i="1"/>
  <c r="AR197" i="1" s="1"/>
  <c r="AJ197" i="1"/>
  <c r="AH197" i="1"/>
  <c r="T197" i="1"/>
  <c r="AP197" i="1" s="1"/>
  <c r="AT197" i="1" s="1"/>
  <c r="N197" i="1"/>
  <c r="AX196" i="1"/>
  <c r="AV196" i="1"/>
  <c r="AN196" i="1"/>
  <c r="AM196" i="1"/>
  <c r="AS196" i="1" s="1"/>
  <c r="AK196" i="1"/>
  <c r="AR196" i="1" s="1"/>
  <c r="AJ196" i="1"/>
  <c r="AG196" i="1"/>
  <c r="S196" i="1"/>
  <c r="N196" i="1"/>
  <c r="AX195" i="1"/>
  <c r="AV195" i="1"/>
  <c r="AN195" i="1"/>
  <c r="AM195" i="1"/>
  <c r="AS195" i="1" s="1"/>
  <c r="AL195" i="1"/>
  <c r="AR195" i="1" s="1"/>
  <c r="AJ195" i="1"/>
  <c r="AH195" i="1"/>
  <c r="T195" i="1"/>
  <c r="AP195" i="1" s="1"/>
  <c r="AT195" i="1" s="1"/>
  <c r="N195" i="1"/>
  <c r="AR194" i="1"/>
  <c r="AN194" i="1"/>
  <c r="AM194" i="1"/>
  <c r="AS194" i="1" s="1"/>
  <c r="AL194" i="1"/>
  <c r="AK194" i="1"/>
  <c r="AH194" i="1"/>
  <c r="AG194" i="1"/>
  <c r="T194" i="1"/>
  <c r="AP194" i="1" s="1"/>
  <c r="S194" i="1"/>
  <c r="AO194" i="1" s="1"/>
  <c r="AT194" i="1" s="1"/>
  <c r="N194" i="1"/>
  <c r="AJ194" i="1" s="1"/>
  <c r="AP193" i="1"/>
  <c r="AN193" i="1"/>
  <c r="AS193" i="1" s="1"/>
  <c r="AM193" i="1"/>
  <c r="AL193" i="1"/>
  <c r="AK193" i="1"/>
  <c r="AR193" i="1" s="1"/>
  <c r="AJ193" i="1"/>
  <c r="AH193" i="1"/>
  <c r="AG193" i="1"/>
  <c r="AO193" i="1" s="1"/>
  <c r="T193" i="1"/>
  <c r="S193" i="1"/>
  <c r="N193" i="1"/>
  <c r="AN192" i="1"/>
  <c r="AM192" i="1"/>
  <c r="AS192" i="1" s="1"/>
  <c r="AL192" i="1"/>
  <c r="AK192" i="1"/>
  <c r="AR192" i="1" s="1"/>
  <c r="AH192" i="1"/>
  <c r="AG192" i="1"/>
  <c r="T192" i="1"/>
  <c r="AP192" i="1" s="1"/>
  <c r="S192" i="1"/>
  <c r="AO192" i="1" s="1"/>
  <c r="AT192" i="1" s="1"/>
  <c r="N192" i="1"/>
  <c r="AJ192" i="1" s="1"/>
  <c r="AP191" i="1"/>
  <c r="AN191" i="1"/>
  <c r="AS191" i="1" s="1"/>
  <c r="AM191" i="1"/>
  <c r="AL191" i="1"/>
  <c r="AK191" i="1"/>
  <c r="AR191" i="1" s="1"/>
  <c r="AJ191" i="1"/>
  <c r="AH191" i="1"/>
  <c r="AG191" i="1"/>
  <c r="AO191" i="1" s="1"/>
  <c r="T191" i="1"/>
  <c r="S191" i="1"/>
  <c r="N191" i="1"/>
  <c r="AX190" i="1"/>
  <c r="AV190" i="1"/>
  <c r="AN190" i="1"/>
  <c r="AM190" i="1"/>
  <c r="AL190" i="1"/>
  <c r="AR190" i="1" s="1"/>
  <c r="AH190" i="1"/>
  <c r="T190" i="1"/>
  <c r="AP190" i="1" s="1"/>
  <c r="AT190" i="1" s="1"/>
  <c r="N190" i="1"/>
  <c r="AJ190" i="1" s="1"/>
  <c r="AX189" i="1"/>
  <c r="AV189" i="1"/>
  <c r="AR189" i="1"/>
  <c r="AN189" i="1"/>
  <c r="AM189" i="1"/>
  <c r="AS189" i="1" s="1"/>
  <c r="AK189" i="1"/>
  <c r="AG189" i="1"/>
  <c r="S189" i="1"/>
  <c r="AO189" i="1" s="1"/>
  <c r="AT189" i="1" s="1"/>
  <c r="N189" i="1"/>
  <c r="AJ189" i="1" s="1"/>
  <c r="AX188" i="1"/>
  <c r="AV188" i="1"/>
  <c r="AR188" i="1"/>
  <c r="AN188" i="1"/>
  <c r="AS188" i="1" s="1"/>
  <c r="AM188" i="1"/>
  <c r="AK188" i="1"/>
  <c r="AG188" i="1"/>
  <c r="S188" i="1"/>
  <c r="N188" i="1"/>
  <c r="AJ188" i="1" s="1"/>
  <c r="AX187" i="1"/>
  <c r="AV187" i="1"/>
  <c r="AS187" i="1"/>
  <c r="AN187" i="1"/>
  <c r="AM187" i="1"/>
  <c r="AL187" i="1"/>
  <c r="AR187" i="1" s="1"/>
  <c r="AJ187" i="1"/>
  <c r="AH187" i="1"/>
  <c r="T187" i="1"/>
  <c r="AP187" i="1" s="1"/>
  <c r="AT187" i="1" s="1"/>
  <c r="N187" i="1"/>
  <c r="AX186" i="1"/>
  <c r="AV186" i="1"/>
  <c r="AN186" i="1"/>
  <c r="AM186" i="1"/>
  <c r="AS186" i="1" s="1"/>
  <c r="AL186" i="1"/>
  <c r="AR186" i="1" s="1"/>
  <c r="AJ186" i="1"/>
  <c r="AH186" i="1"/>
  <c r="T186" i="1"/>
  <c r="N186" i="1"/>
  <c r="AX185" i="1"/>
  <c r="AV185" i="1"/>
  <c r="AN185" i="1"/>
  <c r="AM185" i="1"/>
  <c r="AS185" i="1" s="1"/>
  <c r="AK185" i="1"/>
  <c r="AR185" i="1" s="1"/>
  <c r="AJ185" i="1"/>
  <c r="AG185" i="1"/>
  <c r="S185" i="1"/>
  <c r="AO185" i="1" s="1"/>
  <c r="AT185" i="1" s="1"/>
  <c r="N185" i="1"/>
  <c r="AX184" i="1"/>
  <c r="AV184" i="1"/>
  <c r="AN184" i="1"/>
  <c r="AM184" i="1"/>
  <c r="AL184" i="1"/>
  <c r="AR184" i="1" s="1"/>
  <c r="AH184" i="1"/>
  <c r="T184" i="1"/>
  <c r="AP184" i="1" s="1"/>
  <c r="AT184" i="1" s="1"/>
  <c r="N184" i="1"/>
  <c r="AJ184" i="1" s="1"/>
  <c r="AS183" i="1"/>
  <c r="AN183" i="1"/>
  <c r="AM183" i="1"/>
  <c r="AL183" i="1"/>
  <c r="AK183" i="1"/>
  <c r="AR183" i="1" s="1"/>
  <c r="AJ183" i="1"/>
  <c r="AH183" i="1"/>
  <c r="AG183" i="1"/>
  <c r="T183" i="1"/>
  <c r="AP183" i="1" s="1"/>
  <c r="S183" i="1"/>
  <c r="AO183" i="1" s="1"/>
  <c r="N183" i="1"/>
  <c r="AS182" i="1"/>
  <c r="AR182" i="1"/>
  <c r="AO182" i="1"/>
  <c r="AN182" i="1"/>
  <c r="AM182" i="1"/>
  <c r="AL182" i="1"/>
  <c r="AK182" i="1"/>
  <c r="AH182" i="1"/>
  <c r="AP182" i="1" s="1"/>
  <c r="AG182" i="1"/>
  <c r="T182" i="1"/>
  <c r="S182" i="1"/>
  <c r="N182" i="1"/>
  <c r="AJ182" i="1" s="1"/>
  <c r="AN181" i="1"/>
  <c r="AS181" i="1" s="1"/>
  <c r="AM181" i="1"/>
  <c r="AL181" i="1"/>
  <c r="AK181" i="1"/>
  <c r="AJ181" i="1"/>
  <c r="AH181" i="1"/>
  <c r="AG181" i="1"/>
  <c r="T181" i="1"/>
  <c r="AP181" i="1" s="1"/>
  <c r="S181" i="1"/>
  <c r="AO181" i="1" s="1"/>
  <c r="AT181" i="1" s="1"/>
  <c r="N181" i="1"/>
  <c r="AS180" i="1"/>
  <c r="AO180" i="1"/>
  <c r="AT180" i="1" s="1"/>
  <c r="AN180" i="1"/>
  <c r="AM180" i="1"/>
  <c r="AL180" i="1"/>
  <c r="AK180" i="1"/>
  <c r="AR180" i="1" s="1"/>
  <c r="AH180" i="1"/>
  <c r="AP180" i="1" s="1"/>
  <c r="AG180" i="1"/>
  <c r="T180" i="1"/>
  <c r="S180" i="1"/>
  <c r="N180" i="1"/>
  <c r="AJ180" i="1" s="1"/>
  <c r="AV179" i="1"/>
  <c r="AO179" i="1"/>
  <c r="AT179" i="1" s="1"/>
  <c r="AN179" i="1"/>
  <c r="AM179" i="1"/>
  <c r="AS179" i="1" s="1"/>
  <c r="AL179" i="1"/>
  <c r="AK179" i="1"/>
  <c r="AR179" i="1" s="1"/>
  <c r="AH179" i="1"/>
  <c r="AP179" i="1" s="1"/>
  <c r="AG179" i="1"/>
  <c r="N179" i="1"/>
  <c r="AJ179" i="1" s="1"/>
  <c r="AP178" i="1"/>
  <c r="AN178" i="1"/>
  <c r="AS178" i="1" s="1"/>
  <c r="AM178" i="1"/>
  <c r="AL178" i="1"/>
  <c r="AK178" i="1"/>
  <c r="AR178" i="1" s="1"/>
  <c r="AJ178" i="1"/>
  <c r="AH178" i="1"/>
  <c r="AG178" i="1"/>
  <c r="AO178" i="1" s="1"/>
  <c r="T178" i="1"/>
  <c r="S178" i="1"/>
  <c r="N178" i="1"/>
  <c r="AX177" i="1"/>
  <c r="AS177" i="1"/>
  <c r="AN177" i="1"/>
  <c r="AM177" i="1"/>
  <c r="AL177" i="1"/>
  <c r="AK177" i="1"/>
  <c r="AR177" i="1" s="1"/>
  <c r="T177" i="1"/>
  <c r="AP177" i="1" s="1"/>
  <c r="S177" i="1"/>
  <c r="AO177" i="1" s="1"/>
  <c r="AT177" i="1" s="1"/>
  <c r="N177" i="1"/>
  <c r="AJ177" i="1" s="1"/>
  <c r="AT176" i="1"/>
  <c r="AO176" i="1"/>
  <c r="AN176" i="1"/>
  <c r="AM176" i="1"/>
  <c r="AS176" i="1" s="1"/>
  <c r="AL176" i="1"/>
  <c r="AK176" i="1"/>
  <c r="AR176" i="1" s="1"/>
  <c r="AJ176" i="1"/>
  <c r="AH176" i="1"/>
  <c r="AG176" i="1"/>
  <c r="T176" i="1"/>
  <c r="AP176" i="1" s="1"/>
  <c r="S176" i="1"/>
  <c r="N176" i="1"/>
  <c r="AX175" i="1"/>
  <c r="AV175" i="1"/>
  <c r="AN175" i="1"/>
  <c r="AM175" i="1"/>
  <c r="AS175" i="1" s="1"/>
  <c r="AL175" i="1"/>
  <c r="AR175" i="1" s="1"/>
  <c r="AJ175" i="1"/>
  <c r="AH175" i="1"/>
  <c r="T175" i="1"/>
  <c r="AP175" i="1" s="1"/>
  <c r="AT175" i="1" s="1"/>
  <c r="N175" i="1"/>
  <c r="AX174" i="1"/>
  <c r="AV174" i="1"/>
  <c r="AT174" i="1"/>
  <c r="AN174" i="1"/>
  <c r="AM174" i="1"/>
  <c r="AS174" i="1" s="1"/>
  <c r="AL174" i="1"/>
  <c r="AR174" i="1" s="1"/>
  <c r="AH174" i="1"/>
  <c r="T174" i="1"/>
  <c r="AP174" i="1" s="1"/>
  <c r="N174" i="1"/>
  <c r="AJ174" i="1" s="1"/>
  <c r="AX173" i="1"/>
  <c r="AV173" i="1"/>
  <c r="AR173" i="1"/>
  <c r="AP173" i="1"/>
  <c r="AT173" i="1" s="1"/>
  <c r="AN173" i="1"/>
  <c r="AM173" i="1"/>
  <c r="AS173" i="1" s="1"/>
  <c r="AL173" i="1"/>
  <c r="AH173" i="1"/>
  <c r="T173" i="1"/>
  <c r="N173" i="1"/>
  <c r="AJ173" i="1" s="1"/>
  <c r="AX172" i="1"/>
  <c r="AV172" i="1"/>
  <c r="AR172" i="1"/>
  <c r="AN172" i="1"/>
  <c r="AS172" i="1" s="1"/>
  <c r="AM172" i="1"/>
  <c r="AK172" i="1"/>
  <c r="AG172" i="1"/>
  <c r="S172" i="1"/>
  <c r="N172" i="1"/>
  <c r="AJ172" i="1" s="1"/>
  <c r="AX171" i="1"/>
  <c r="AV171" i="1"/>
  <c r="AS171" i="1"/>
  <c r="AN171" i="1"/>
  <c r="AM171" i="1"/>
  <c r="AK171" i="1"/>
  <c r="AR171" i="1" s="1"/>
  <c r="AJ171" i="1"/>
  <c r="AG171" i="1"/>
  <c r="S171" i="1"/>
  <c r="AO171" i="1" s="1"/>
  <c r="AT171" i="1" s="1"/>
  <c r="N171" i="1"/>
  <c r="AX170" i="1"/>
  <c r="AV170" i="1"/>
  <c r="AR170" i="1"/>
  <c r="AN170" i="1"/>
  <c r="AM170" i="1"/>
  <c r="AS170" i="1" s="1"/>
  <c r="AK170" i="1"/>
  <c r="AJ170" i="1"/>
  <c r="AG170" i="1"/>
  <c r="S170" i="1"/>
  <c r="AO170" i="1" s="1"/>
  <c r="AT170" i="1" s="1"/>
  <c r="N170" i="1"/>
  <c r="AX169" i="1"/>
  <c r="AV169" i="1"/>
  <c r="AN169" i="1"/>
  <c r="AM169" i="1"/>
  <c r="AS169" i="1" s="1"/>
  <c r="AK169" i="1"/>
  <c r="AR169" i="1" s="1"/>
  <c r="AJ169" i="1"/>
  <c r="AG169" i="1"/>
  <c r="S169" i="1"/>
  <c r="AO169" i="1" s="1"/>
  <c r="AT169" i="1" s="1"/>
  <c r="N169" i="1"/>
  <c r="AX168" i="1"/>
  <c r="AV168" i="1"/>
  <c r="AN168" i="1"/>
  <c r="AM168" i="1"/>
  <c r="AK168" i="1"/>
  <c r="AR168" i="1" s="1"/>
  <c r="AG168" i="1"/>
  <c r="S168" i="1"/>
  <c r="AO168" i="1" s="1"/>
  <c r="AT168" i="1" s="1"/>
  <c r="N168" i="1"/>
  <c r="AJ168" i="1" s="1"/>
  <c r="AX167" i="1"/>
  <c r="AV167" i="1"/>
  <c r="AR167" i="1"/>
  <c r="AN167" i="1"/>
  <c r="AM167" i="1"/>
  <c r="AS167" i="1" s="1"/>
  <c r="AK167" i="1"/>
  <c r="AG167" i="1"/>
  <c r="S167" i="1"/>
  <c r="AO167" i="1" s="1"/>
  <c r="AT167" i="1" s="1"/>
  <c r="N167" i="1"/>
  <c r="AJ167" i="1" s="1"/>
  <c r="AX166" i="1"/>
  <c r="AV166" i="1"/>
  <c r="AR166" i="1"/>
  <c r="AN166" i="1"/>
  <c r="AS166" i="1" s="1"/>
  <c r="AM166" i="1"/>
  <c r="AK166" i="1"/>
  <c r="AG166" i="1"/>
  <c r="S166" i="1"/>
  <c r="N166" i="1"/>
  <c r="AJ166" i="1" s="1"/>
  <c r="AX165" i="1"/>
  <c r="AV165" i="1"/>
  <c r="AS165" i="1"/>
  <c r="AN165" i="1"/>
  <c r="AM165" i="1"/>
  <c r="AK165" i="1"/>
  <c r="AR165" i="1" s="1"/>
  <c r="AJ165" i="1"/>
  <c r="AG165" i="1"/>
  <c r="S165" i="1"/>
  <c r="AO165" i="1" s="1"/>
  <c r="AT165" i="1" s="1"/>
  <c r="N165" i="1"/>
  <c r="AX164" i="1"/>
  <c r="AV164" i="1"/>
  <c r="AR164" i="1"/>
  <c r="AN164" i="1"/>
  <c r="AM164" i="1"/>
  <c r="AS164" i="1" s="1"/>
  <c r="AK164" i="1"/>
  <c r="AJ164" i="1"/>
  <c r="AG164" i="1"/>
  <c r="S164" i="1"/>
  <c r="AO164" i="1" s="1"/>
  <c r="AT164" i="1" s="1"/>
  <c r="N164" i="1"/>
  <c r="AX163" i="1"/>
  <c r="AV163" i="1"/>
  <c r="AN163" i="1"/>
  <c r="AM163" i="1"/>
  <c r="AS163" i="1" s="1"/>
  <c r="AK163" i="1"/>
  <c r="AR163" i="1" s="1"/>
  <c r="AJ163" i="1"/>
  <c r="AG163" i="1"/>
  <c r="S163" i="1"/>
  <c r="AO163" i="1" s="1"/>
  <c r="AT163" i="1" s="1"/>
  <c r="N163" i="1"/>
  <c r="AX162" i="1"/>
  <c r="AV162" i="1"/>
  <c r="AN162" i="1"/>
  <c r="AM162" i="1"/>
  <c r="AK162" i="1"/>
  <c r="AR162" i="1" s="1"/>
  <c r="AG162" i="1"/>
  <c r="S162" i="1"/>
  <c r="AO162" i="1" s="1"/>
  <c r="AT162" i="1" s="1"/>
  <c r="N162" i="1"/>
  <c r="AJ162" i="1" s="1"/>
  <c r="AX161" i="1"/>
  <c r="AV161" i="1"/>
  <c r="AR161" i="1"/>
  <c r="AN161" i="1"/>
  <c r="AM161" i="1"/>
  <c r="AS161" i="1" s="1"/>
  <c r="AK161" i="1"/>
  <c r="AG161" i="1"/>
  <c r="S161" i="1"/>
  <c r="AO161" i="1" s="1"/>
  <c r="AT161" i="1" s="1"/>
  <c r="N161" i="1"/>
  <c r="AJ161" i="1" s="1"/>
  <c r="AO160" i="1"/>
  <c r="AN160" i="1"/>
  <c r="AM160" i="1"/>
  <c r="AS160" i="1" s="1"/>
  <c r="AL160" i="1"/>
  <c r="AK160" i="1"/>
  <c r="AR160" i="1" s="1"/>
  <c r="AJ160" i="1"/>
  <c r="AH160" i="1"/>
  <c r="AG160" i="1"/>
  <c r="T160" i="1"/>
  <c r="AP160" i="1" s="1"/>
  <c r="AT160" i="1" s="1"/>
  <c r="S160" i="1"/>
  <c r="N160" i="1"/>
  <c r="AX159" i="1"/>
  <c r="AV159" i="1"/>
  <c r="AN159" i="1"/>
  <c r="AM159" i="1"/>
  <c r="AS159" i="1" s="1"/>
  <c r="AK159" i="1"/>
  <c r="AR159" i="1" s="1"/>
  <c r="AG159" i="1"/>
  <c r="S159" i="1"/>
  <c r="AO159" i="1" s="1"/>
  <c r="AT159" i="1" s="1"/>
  <c r="N159" i="1"/>
  <c r="AJ159" i="1" s="1"/>
  <c r="AX158" i="1"/>
  <c r="AV158" i="1"/>
  <c r="AO158" i="1"/>
  <c r="AT158" i="1" s="1"/>
  <c r="AN158" i="1"/>
  <c r="AM158" i="1"/>
  <c r="AS158" i="1" s="1"/>
  <c r="AK158" i="1"/>
  <c r="AR158" i="1" s="1"/>
  <c r="AG158" i="1"/>
  <c r="S158" i="1"/>
  <c r="N158" i="1"/>
  <c r="AJ158" i="1" s="1"/>
  <c r="AX157" i="1"/>
  <c r="AV157" i="1"/>
  <c r="AR157" i="1"/>
  <c r="AO157" i="1"/>
  <c r="AT157" i="1" s="1"/>
  <c r="AN157" i="1"/>
  <c r="AM157" i="1"/>
  <c r="AS157" i="1" s="1"/>
  <c r="AK157" i="1"/>
  <c r="AG157" i="1"/>
  <c r="S157" i="1"/>
  <c r="N157" i="1"/>
  <c r="AJ157" i="1" s="1"/>
  <c r="AX156" i="1"/>
  <c r="AV156" i="1"/>
  <c r="AR156" i="1"/>
  <c r="AN156" i="1"/>
  <c r="AS156" i="1" s="1"/>
  <c r="AM156" i="1"/>
  <c r="AK156" i="1"/>
  <c r="AJ156" i="1"/>
  <c r="AG156" i="1"/>
  <c r="S156" i="1"/>
  <c r="AO156" i="1" s="1"/>
  <c r="AT156" i="1" s="1"/>
  <c r="N156" i="1"/>
  <c r="AX155" i="1"/>
  <c r="AV155" i="1"/>
  <c r="AS155" i="1"/>
  <c r="AN155" i="1"/>
  <c r="AM155" i="1"/>
  <c r="AK155" i="1"/>
  <c r="AR155" i="1" s="1"/>
  <c r="AJ155" i="1"/>
  <c r="AG155" i="1"/>
  <c r="S155" i="1"/>
  <c r="AO155" i="1" s="1"/>
  <c r="AT155" i="1" s="1"/>
  <c r="N155" i="1"/>
  <c r="AX154" i="1"/>
  <c r="AV154" i="1"/>
  <c r="AN154" i="1"/>
  <c r="AM154" i="1"/>
  <c r="AS154" i="1" s="1"/>
  <c r="AK154" i="1"/>
  <c r="AR154" i="1" s="1"/>
  <c r="AJ154" i="1"/>
  <c r="AG154" i="1"/>
  <c r="S154" i="1"/>
  <c r="N154" i="1"/>
  <c r="AX153" i="1"/>
  <c r="AV153" i="1"/>
  <c r="AN153" i="1"/>
  <c r="AM153" i="1"/>
  <c r="AS153" i="1" s="1"/>
  <c r="AK153" i="1"/>
  <c r="AR153" i="1" s="1"/>
  <c r="AG153" i="1"/>
  <c r="S153" i="1"/>
  <c r="AO153" i="1" s="1"/>
  <c r="AT153" i="1" s="1"/>
  <c r="N153" i="1"/>
  <c r="AJ153" i="1" s="1"/>
  <c r="AX152" i="1"/>
  <c r="AV152" i="1"/>
  <c r="AO152" i="1"/>
  <c r="AT152" i="1" s="1"/>
  <c r="AN152" i="1"/>
  <c r="AM152" i="1"/>
  <c r="AS152" i="1" s="1"/>
  <c r="AK152" i="1"/>
  <c r="AR152" i="1" s="1"/>
  <c r="AG152" i="1"/>
  <c r="S152" i="1"/>
  <c r="N152" i="1"/>
  <c r="AJ152" i="1" s="1"/>
  <c r="AX151" i="1"/>
  <c r="AV151" i="1"/>
  <c r="AR151" i="1"/>
  <c r="AP151" i="1"/>
  <c r="AT151" i="1" s="1"/>
  <c r="AN151" i="1"/>
  <c r="AM151" i="1"/>
  <c r="AS151" i="1" s="1"/>
  <c r="AL151" i="1"/>
  <c r="AH151" i="1"/>
  <c r="T151" i="1"/>
  <c r="N151" i="1"/>
  <c r="AJ151" i="1" s="1"/>
  <c r="AX150" i="1"/>
  <c r="AV150" i="1"/>
  <c r="AR150" i="1"/>
  <c r="AN150" i="1"/>
  <c r="AS150" i="1" s="1"/>
  <c r="AM150" i="1"/>
  <c r="AL150" i="1"/>
  <c r="AJ150" i="1"/>
  <c r="AH150" i="1"/>
  <c r="T150" i="1"/>
  <c r="AP150" i="1" s="1"/>
  <c r="AT150" i="1" s="1"/>
  <c r="N150" i="1"/>
  <c r="AX149" i="1"/>
  <c r="AV149" i="1"/>
  <c r="AS149" i="1"/>
  <c r="AN149" i="1"/>
  <c r="AM149" i="1"/>
  <c r="AK149" i="1"/>
  <c r="AR149" i="1" s="1"/>
  <c r="AJ149" i="1"/>
  <c r="AG149" i="1"/>
  <c r="S149" i="1"/>
  <c r="AO149" i="1" s="1"/>
  <c r="AT149" i="1" s="1"/>
  <c r="N149" i="1"/>
  <c r="AX148" i="1"/>
  <c r="AV148" i="1"/>
  <c r="AN148" i="1"/>
  <c r="AM148" i="1"/>
  <c r="AS148" i="1" s="1"/>
  <c r="AK148" i="1"/>
  <c r="AR148" i="1" s="1"/>
  <c r="AJ148" i="1"/>
  <c r="AG148" i="1"/>
  <c r="S148" i="1"/>
  <c r="N148" i="1"/>
  <c r="AX147" i="1"/>
  <c r="AV147" i="1"/>
  <c r="AN147" i="1"/>
  <c r="AS147" i="1" s="1"/>
  <c r="AM147" i="1"/>
  <c r="AK147" i="1"/>
  <c r="AR147" i="1" s="1"/>
  <c r="AG147" i="1"/>
  <c r="S147" i="1"/>
  <c r="AO147" i="1" s="1"/>
  <c r="AT147" i="1" s="1"/>
  <c r="N147" i="1"/>
  <c r="AJ147" i="1" s="1"/>
  <c r="AX146" i="1"/>
  <c r="AV146" i="1"/>
  <c r="AP146" i="1"/>
  <c r="AT146" i="1" s="1"/>
  <c r="AN146" i="1"/>
  <c r="AM146" i="1"/>
  <c r="AS146" i="1" s="1"/>
  <c r="AL146" i="1"/>
  <c r="AR146" i="1" s="1"/>
  <c r="AH146" i="1"/>
  <c r="T146" i="1"/>
  <c r="N146" i="1"/>
  <c r="AJ146" i="1" s="1"/>
  <c r="AX145" i="1"/>
  <c r="AV145" i="1"/>
  <c r="AR145" i="1"/>
  <c r="AN145" i="1"/>
  <c r="AM145" i="1"/>
  <c r="AS145" i="1" s="1"/>
  <c r="AK145" i="1"/>
  <c r="AG145" i="1"/>
  <c r="AO145" i="1" s="1"/>
  <c r="AT145" i="1" s="1"/>
  <c r="S145" i="1"/>
  <c r="N145" i="1"/>
  <c r="AJ145" i="1" s="1"/>
  <c r="AX144" i="1"/>
  <c r="AV144" i="1"/>
  <c r="AR144" i="1"/>
  <c r="AN144" i="1"/>
  <c r="AS144" i="1" s="1"/>
  <c r="AM144" i="1"/>
  <c r="AK144" i="1"/>
  <c r="AG144" i="1"/>
  <c r="S144" i="1"/>
  <c r="AO144" i="1" s="1"/>
  <c r="AT144" i="1" s="1"/>
  <c r="N144" i="1"/>
  <c r="AJ144" i="1" s="1"/>
  <c r="AX143" i="1"/>
  <c r="AV143" i="1"/>
  <c r="AS143" i="1"/>
  <c r="AN143" i="1"/>
  <c r="AM143" i="1"/>
  <c r="AL143" i="1"/>
  <c r="AR143" i="1" s="1"/>
  <c r="AJ143" i="1"/>
  <c r="AH143" i="1"/>
  <c r="T143" i="1"/>
  <c r="AP143" i="1" s="1"/>
  <c r="AT143" i="1" s="1"/>
  <c r="N143" i="1"/>
  <c r="AX142" i="1"/>
  <c r="AV142" i="1"/>
  <c r="AT142" i="1"/>
  <c r="AR142" i="1"/>
  <c r="AN142" i="1"/>
  <c r="AM142" i="1"/>
  <c r="AS142" i="1" s="1"/>
  <c r="AL142" i="1"/>
  <c r="AJ142" i="1"/>
  <c r="AH142" i="1"/>
  <c r="T142" i="1"/>
  <c r="AP142" i="1" s="1"/>
  <c r="N142" i="1"/>
  <c r="AX141" i="1"/>
  <c r="AV141" i="1"/>
  <c r="AT141" i="1"/>
  <c r="AN141" i="1"/>
  <c r="AM141" i="1"/>
  <c r="AS141" i="1" s="1"/>
  <c r="AK141" i="1"/>
  <c r="AR141" i="1" s="1"/>
  <c r="AG141" i="1"/>
  <c r="S141" i="1"/>
  <c r="AO141" i="1" s="1"/>
  <c r="N141" i="1"/>
  <c r="AJ141" i="1" s="1"/>
  <c r="AX140" i="1"/>
  <c r="AV140" i="1"/>
  <c r="AP140" i="1"/>
  <c r="AT140" i="1" s="1"/>
  <c r="AN140" i="1"/>
  <c r="AM140" i="1"/>
  <c r="AS140" i="1" s="1"/>
  <c r="AL140" i="1"/>
  <c r="AR140" i="1" s="1"/>
  <c r="AH140" i="1"/>
  <c r="T140" i="1"/>
  <c r="N140" i="1"/>
  <c r="AJ140" i="1" s="1"/>
  <c r="AX139" i="1"/>
  <c r="AV139" i="1"/>
  <c r="AR139" i="1"/>
  <c r="AP139" i="1"/>
  <c r="AT139" i="1" s="1"/>
  <c r="AN139" i="1"/>
  <c r="AM139" i="1"/>
  <c r="AS139" i="1" s="1"/>
  <c r="AL139" i="1"/>
  <c r="AH139" i="1"/>
  <c r="T139" i="1"/>
  <c r="N139" i="1"/>
  <c r="AJ139" i="1" s="1"/>
  <c r="AX138" i="1"/>
  <c r="AV138" i="1"/>
  <c r="AR138" i="1"/>
  <c r="AN138" i="1"/>
  <c r="AS138" i="1" s="1"/>
  <c r="AM138" i="1"/>
  <c r="AK138" i="1"/>
  <c r="AG138" i="1"/>
  <c r="S138" i="1"/>
  <c r="AO138" i="1" s="1"/>
  <c r="AT138" i="1" s="1"/>
  <c r="N138" i="1"/>
  <c r="AJ138" i="1" s="1"/>
  <c r="AX137" i="1"/>
  <c r="AV137" i="1"/>
  <c r="AS137" i="1"/>
  <c r="AR137" i="1"/>
  <c r="AN137" i="1"/>
  <c r="AM137" i="1"/>
  <c r="AK137" i="1"/>
  <c r="AJ137" i="1"/>
  <c r="AG137" i="1"/>
  <c r="S137" i="1"/>
  <c r="AO137" i="1" s="1"/>
  <c r="AT137" i="1" s="1"/>
  <c r="N137" i="1"/>
  <c r="AX136" i="1"/>
  <c r="AV136" i="1"/>
  <c r="AR136" i="1"/>
  <c r="AN136" i="1"/>
  <c r="AM136" i="1"/>
  <c r="AS136" i="1" s="1"/>
  <c r="AK136" i="1"/>
  <c r="AJ136" i="1"/>
  <c r="AG136" i="1"/>
  <c r="S136" i="1"/>
  <c r="AO136" i="1" s="1"/>
  <c r="AT136" i="1" s="1"/>
  <c r="N136" i="1"/>
  <c r="AX135" i="1"/>
  <c r="AV135" i="1"/>
  <c r="AT135" i="1"/>
  <c r="AN135" i="1"/>
  <c r="AM135" i="1"/>
  <c r="AS135" i="1" s="1"/>
  <c r="AL135" i="1"/>
  <c r="AR135" i="1" s="1"/>
  <c r="AH135" i="1"/>
  <c r="T135" i="1"/>
  <c r="AP135" i="1" s="1"/>
  <c r="N135" i="1"/>
  <c r="AJ135" i="1" s="1"/>
  <c r="AX134" i="1"/>
  <c r="AV134" i="1"/>
  <c r="AO134" i="1"/>
  <c r="AT134" i="1" s="1"/>
  <c r="AN134" i="1"/>
  <c r="AM134" i="1"/>
  <c r="AS134" i="1" s="1"/>
  <c r="AK134" i="1"/>
  <c r="AR134" i="1" s="1"/>
  <c r="AG134" i="1"/>
  <c r="S134" i="1"/>
  <c r="N134" i="1"/>
  <c r="AJ134" i="1" s="1"/>
  <c r="AX133" i="1"/>
  <c r="AV133" i="1"/>
  <c r="AR133" i="1"/>
  <c r="AP133" i="1"/>
  <c r="AT133" i="1" s="1"/>
  <c r="AN133" i="1"/>
  <c r="AM133" i="1"/>
  <c r="AS133" i="1" s="1"/>
  <c r="AL133" i="1"/>
  <c r="AH133" i="1"/>
  <c r="T133" i="1"/>
  <c r="N133" i="1"/>
  <c r="AJ133" i="1" s="1"/>
  <c r="AX132" i="1"/>
  <c r="AV132" i="1"/>
  <c r="AR132" i="1"/>
  <c r="AN132" i="1"/>
  <c r="AS132" i="1" s="1"/>
  <c r="AM132" i="1"/>
  <c r="AL132" i="1"/>
  <c r="AH132" i="1"/>
  <c r="T132" i="1"/>
  <c r="AP132" i="1" s="1"/>
  <c r="AT132" i="1" s="1"/>
  <c r="N132" i="1"/>
  <c r="AJ132" i="1" s="1"/>
  <c r="AX131" i="1"/>
  <c r="AV131" i="1"/>
  <c r="AS131" i="1"/>
  <c r="AR131" i="1"/>
  <c r="AN131" i="1"/>
  <c r="AM131" i="1"/>
  <c r="AK131" i="1"/>
  <c r="AJ131" i="1"/>
  <c r="AG131" i="1"/>
  <c r="S131" i="1"/>
  <c r="AO131" i="1" s="1"/>
  <c r="AT131" i="1" s="1"/>
  <c r="N131" i="1"/>
  <c r="AX130" i="1"/>
  <c r="AV130" i="1"/>
  <c r="AR130" i="1"/>
  <c r="AN130" i="1"/>
  <c r="AM130" i="1"/>
  <c r="AS130" i="1" s="1"/>
  <c r="AL130" i="1"/>
  <c r="AJ130" i="1"/>
  <c r="AH130" i="1"/>
  <c r="T130" i="1"/>
  <c r="AP130" i="1" s="1"/>
  <c r="AT130" i="1" s="1"/>
  <c r="N130" i="1"/>
  <c r="AX129" i="1"/>
  <c r="AV129" i="1"/>
  <c r="AT129" i="1"/>
  <c r="AN129" i="1"/>
  <c r="AS129" i="1" s="1"/>
  <c r="AM129" i="1"/>
  <c r="AK129" i="1"/>
  <c r="AR129" i="1" s="1"/>
  <c r="AG129" i="1"/>
  <c r="S129" i="1"/>
  <c r="AO129" i="1" s="1"/>
  <c r="N129" i="1"/>
  <c r="AJ129" i="1" s="1"/>
  <c r="AX128" i="1"/>
  <c r="AV128" i="1"/>
  <c r="AP128" i="1"/>
  <c r="AT128" i="1" s="1"/>
  <c r="AN128" i="1"/>
  <c r="AM128" i="1"/>
  <c r="AS128" i="1" s="1"/>
  <c r="AL128" i="1"/>
  <c r="AR128" i="1" s="1"/>
  <c r="AH128" i="1"/>
  <c r="T128" i="1"/>
  <c r="N128" i="1"/>
  <c r="AJ128" i="1" s="1"/>
  <c r="AX127" i="1"/>
  <c r="AV127" i="1"/>
  <c r="AR127" i="1"/>
  <c r="AN127" i="1"/>
  <c r="AM127" i="1"/>
  <c r="AS127" i="1" s="1"/>
  <c r="AL127" i="1"/>
  <c r="AJ127" i="1"/>
  <c r="AH127" i="1"/>
  <c r="T127" i="1"/>
  <c r="AP127" i="1" s="1"/>
  <c r="AT127" i="1" s="1"/>
  <c r="N127" i="1"/>
  <c r="AX126" i="1"/>
  <c r="AV126" i="1"/>
  <c r="AN126" i="1"/>
  <c r="AS126" i="1" s="1"/>
  <c r="AM126" i="1"/>
  <c r="AK126" i="1"/>
  <c r="AR126" i="1" s="1"/>
  <c r="AG126" i="1"/>
  <c r="S126" i="1"/>
  <c r="AO126" i="1" s="1"/>
  <c r="AT126" i="1" s="1"/>
  <c r="N126" i="1"/>
  <c r="AJ126" i="1" s="1"/>
  <c r="AX125" i="1"/>
  <c r="AV125" i="1"/>
  <c r="AR125" i="1"/>
  <c r="AN125" i="1"/>
  <c r="AM125" i="1"/>
  <c r="AS125" i="1" s="1"/>
  <c r="AL125" i="1"/>
  <c r="AJ125" i="1"/>
  <c r="AH125" i="1"/>
  <c r="T125" i="1"/>
  <c r="AP125" i="1" s="1"/>
  <c r="AT125" i="1" s="1"/>
  <c r="N125" i="1"/>
  <c r="AX124" i="1"/>
  <c r="AV124" i="1"/>
  <c r="AR124" i="1"/>
  <c r="AN124" i="1"/>
  <c r="AS124" i="1" s="1"/>
  <c r="AM124" i="1"/>
  <c r="AK124" i="1"/>
  <c r="AG124" i="1"/>
  <c r="S124" i="1"/>
  <c r="AO124" i="1" s="1"/>
  <c r="AT124" i="1" s="1"/>
  <c r="N124" i="1"/>
  <c r="AJ124" i="1" s="1"/>
  <c r="AX123" i="1"/>
  <c r="AV123" i="1"/>
  <c r="AS123" i="1"/>
  <c r="AR123" i="1"/>
  <c r="AN123" i="1"/>
  <c r="AM123" i="1"/>
  <c r="AK123" i="1"/>
  <c r="AJ123" i="1"/>
  <c r="AG123" i="1"/>
  <c r="S123" i="1"/>
  <c r="AO123" i="1" s="1"/>
  <c r="AT123" i="1" s="1"/>
  <c r="N123" i="1"/>
  <c r="AX122" i="1"/>
  <c r="AV122" i="1"/>
  <c r="AR122" i="1"/>
  <c r="AN122" i="1"/>
  <c r="AS122" i="1" s="1"/>
  <c r="AM122" i="1"/>
  <c r="AL122" i="1"/>
  <c r="AH122" i="1"/>
  <c r="T122" i="1"/>
  <c r="AP122" i="1" s="1"/>
  <c r="AT122" i="1" s="1"/>
  <c r="N122" i="1"/>
  <c r="AJ122" i="1" s="1"/>
  <c r="AS121" i="1"/>
  <c r="AP121" i="1"/>
  <c r="AN121" i="1"/>
  <c r="AM121" i="1"/>
  <c r="AL121" i="1"/>
  <c r="AK121" i="1"/>
  <c r="AR121" i="1" s="1"/>
  <c r="AJ121" i="1"/>
  <c r="AH121" i="1"/>
  <c r="AG121" i="1"/>
  <c r="T121" i="1"/>
  <c r="S121" i="1"/>
  <c r="AO121" i="1" s="1"/>
  <c r="AT121" i="1" s="1"/>
  <c r="N121" i="1"/>
  <c r="AO120" i="1"/>
  <c r="AN120" i="1"/>
  <c r="AM120" i="1"/>
  <c r="AS120" i="1" s="1"/>
  <c r="AL120" i="1"/>
  <c r="AK120" i="1"/>
  <c r="AR120" i="1" s="1"/>
  <c r="AH120" i="1"/>
  <c r="AG120" i="1"/>
  <c r="T120" i="1"/>
  <c r="AP120" i="1" s="1"/>
  <c r="AT120" i="1" s="1"/>
  <c r="S120" i="1"/>
  <c r="N120" i="1"/>
  <c r="AJ120" i="1" s="1"/>
  <c r="AX119" i="1"/>
  <c r="AV119" i="1"/>
  <c r="AS119" i="1"/>
  <c r="AN119" i="1"/>
  <c r="AM119" i="1"/>
  <c r="AK119" i="1"/>
  <c r="AR119" i="1" s="1"/>
  <c r="AJ119" i="1"/>
  <c r="AG119" i="1"/>
  <c r="S119" i="1"/>
  <c r="AO119" i="1" s="1"/>
  <c r="AT119" i="1" s="1"/>
  <c r="N119" i="1"/>
  <c r="AX118" i="1"/>
  <c r="AV118" i="1"/>
  <c r="AN118" i="1"/>
  <c r="AM118" i="1"/>
  <c r="AS118" i="1" s="1"/>
  <c r="AL118" i="1"/>
  <c r="AR118" i="1" s="1"/>
  <c r="AH118" i="1"/>
  <c r="T118" i="1"/>
  <c r="AP118" i="1" s="1"/>
  <c r="AT118" i="1" s="1"/>
  <c r="N118" i="1"/>
  <c r="AJ118" i="1" s="1"/>
  <c r="AN117" i="1"/>
  <c r="AS117" i="1" s="1"/>
  <c r="AM117" i="1"/>
  <c r="AK117" i="1"/>
  <c r="AR117" i="1" s="1"/>
  <c r="AG117" i="1"/>
  <c r="AO117" i="1" s="1"/>
  <c r="S117" i="1"/>
  <c r="N117" i="1"/>
  <c r="AJ117" i="1" s="1"/>
  <c r="AX116" i="1"/>
  <c r="AV116" i="1"/>
  <c r="AS116" i="1"/>
  <c r="AN116" i="1"/>
  <c r="AM116" i="1"/>
  <c r="AL116" i="1"/>
  <c r="AR116" i="1" s="1"/>
  <c r="AJ116" i="1"/>
  <c r="AH116" i="1"/>
  <c r="T116" i="1"/>
  <c r="AP116" i="1" s="1"/>
  <c r="AT116" i="1" s="1"/>
  <c r="N116" i="1"/>
  <c r="AR115" i="1"/>
  <c r="AN115" i="1"/>
  <c r="AM115" i="1"/>
  <c r="AS115" i="1" s="1"/>
  <c r="AK115" i="1"/>
  <c r="AJ115" i="1"/>
  <c r="AG115" i="1"/>
  <c r="S115" i="1"/>
  <c r="AO115" i="1" s="1"/>
  <c r="N115" i="1"/>
  <c r="AX114" i="1"/>
  <c r="AV114" i="1"/>
  <c r="AR114" i="1"/>
  <c r="AN114" i="1"/>
  <c r="AS114" i="1" s="1"/>
  <c r="AM114" i="1"/>
  <c r="AL114" i="1"/>
  <c r="AH114" i="1"/>
  <c r="T114" i="1"/>
  <c r="AP114" i="1" s="1"/>
  <c r="AT114" i="1" s="1"/>
  <c r="N114" i="1"/>
  <c r="AJ114" i="1" s="1"/>
  <c r="AJ113" i="1"/>
  <c r="AX112" i="1"/>
  <c r="AV112" i="1"/>
  <c r="AN112" i="1"/>
  <c r="AM112" i="1"/>
  <c r="AS112" i="1" s="1"/>
  <c r="AK112" i="1"/>
  <c r="AR112" i="1" s="1"/>
  <c r="AG112" i="1"/>
  <c r="S112" i="1"/>
  <c r="AO112" i="1" s="1"/>
  <c r="AT112" i="1" s="1"/>
  <c r="N112" i="1"/>
  <c r="AJ112" i="1" s="1"/>
  <c r="AX111" i="1"/>
  <c r="AV111" i="1"/>
  <c r="AR111" i="1"/>
  <c r="AN111" i="1"/>
  <c r="AM111" i="1"/>
  <c r="AS111" i="1" s="1"/>
  <c r="AK111" i="1"/>
  <c r="AJ111" i="1"/>
  <c r="AG111" i="1"/>
  <c r="S111" i="1"/>
  <c r="AO111" i="1" s="1"/>
  <c r="AT111" i="1" s="1"/>
  <c r="N111" i="1"/>
  <c r="AX110" i="1"/>
  <c r="AV110" i="1"/>
  <c r="AR110" i="1"/>
  <c r="AN110" i="1"/>
  <c r="AS110" i="1" s="1"/>
  <c r="AM110" i="1"/>
  <c r="AK110" i="1"/>
  <c r="AG110" i="1"/>
  <c r="S110" i="1"/>
  <c r="AO110" i="1" s="1"/>
  <c r="AT110" i="1" s="1"/>
  <c r="N110" i="1"/>
  <c r="AJ110" i="1" s="1"/>
  <c r="AX109" i="1"/>
  <c r="AV109" i="1"/>
  <c r="AS109" i="1"/>
  <c r="AR109" i="1"/>
  <c r="AN109" i="1"/>
  <c r="AM109" i="1"/>
  <c r="AK109" i="1"/>
  <c r="AJ109" i="1"/>
  <c r="AG109" i="1"/>
  <c r="S109" i="1"/>
  <c r="AO109" i="1" s="1"/>
  <c r="AT109" i="1" s="1"/>
  <c r="N109" i="1"/>
  <c r="AX108" i="1"/>
  <c r="AV108" i="1"/>
  <c r="AR108" i="1"/>
  <c r="AN108" i="1"/>
  <c r="AS108" i="1" s="1"/>
  <c r="AM108" i="1"/>
  <c r="AK108" i="1"/>
  <c r="AG108" i="1"/>
  <c r="S108" i="1"/>
  <c r="AO108" i="1" s="1"/>
  <c r="AT108" i="1" s="1"/>
  <c r="N108" i="1"/>
  <c r="AJ108" i="1" s="1"/>
  <c r="AX107" i="1"/>
  <c r="AV107" i="1"/>
  <c r="AS107" i="1"/>
  <c r="AN107" i="1"/>
  <c r="AM107" i="1"/>
  <c r="AK107" i="1"/>
  <c r="AR107" i="1" s="1"/>
  <c r="AJ107" i="1"/>
  <c r="AG107" i="1"/>
  <c r="S107" i="1"/>
  <c r="AO107" i="1" s="1"/>
  <c r="AT107" i="1" s="1"/>
  <c r="N107" i="1"/>
  <c r="AX106" i="1"/>
  <c r="AV106" i="1"/>
  <c r="AN106" i="1"/>
  <c r="AM106" i="1"/>
  <c r="AS106" i="1" s="1"/>
  <c r="AK106" i="1"/>
  <c r="AR106" i="1" s="1"/>
  <c r="AG106" i="1"/>
  <c r="S106" i="1"/>
  <c r="AO106" i="1" s="1"/>
  <c r="AT106" i="1" s="1"/>
  <c r="N106" i="1"/>
  <c r="AJ106" i="1" s="1"/>
  <c r="AX105" i="1"/>
  <c r="AV105" i="1"/>
  <c r="AR105" i="1"/>
  <c r="AN105" i="1"/>
  <c r="AM105" i="1"/>
  <c r="AS105" i="1" s="1"/>
  <c r="AK105" i="1"/>
  <c r="AJ105" i="1"/>
  <c r="AG105" i="1"/>
  <c r="S105" i="1"/>
  <c r="AO105" i="1" s="1"/>
  <c r="AT105" i="1" s="1"/>
  <c r="N105" i="1"/>
  <c r="AX104" i="1"/>
  <c r="AV104" i="1"/>
  <c r="AR104" i="1"/>
  <c r="AN104" i="1"/>
  <c r="AS104" i="1" s="1"/>
  <c r="AM104" i="1"/>
  <c r="AK104" i="1"/>
  <c r="AG104" i="1"/>
  <c r="S104" i="1"/>
  <c r="AO104" i="1" s="1"/>
  <c r="AT104" i="1" s="1"/>
  <c r="N104" i="1"/>
  <c r="AJ104" i="1" s="1"/>
  <c r="AX103" i="1"/>
  <c r="AV103" i="1"/>
  <c r="AS103" i="1"/>
  <c r="AR103" i="1"/>
  <c r="AN103" i="1"/>
  <c r="AM103" i="1"/>
  <c r="AK103" i="1"/>
  <c r="AJ103" i="1"/>
  <c r="AG103" i="1"/>
  <c r="S103" i="1"/>
  <c r="AO103" i="1" s="1"/>
  <c r="AT103" i="1" s="1"/>
  <c r="N103" i="1"/>
  <c r="AJ102" i="1"/>
  <c r="AX101" i="1"/>
  <c r="AV101" i="1"/>
  <c r="AS101" i="1"/>
  <c r="AN101" i="1"/>
  <c r="AM101" i="1"/>
  <c r="AL101" i="1"/>
  <c r="AR101" i="1" s="1"/>
  <c r="AJ101" i="1"/>
  <c r="AH101" i="1"/>
  <c r="T101" i="1"/>
  <c r="AP101" i="1" s="1"/>
  <c r="AT101" i="1" s="1"/>
  <c r="N101" i="1"/>
  <c r="AX100" i="1"/>
  <c r="AV100" i="1"/>
  <c r="AN100" i="1"/>
  <c r="AM100" i="1"/>
  <c r="AS100" i="1" s="1"/>
  <c r="AL100" i="1"/>
  <c r="AR100" i="1" s="1"/>
  <c r="AH100" i="1"/>
  <c r="T100" i="1"/>
  <c r="AP100" i="1" s="1"/>
  <c r="AT100" i="1" s="1"/>
  <c r="N100" i="1"/>
  <c r="AJ100" i="1" s="1"/>
  <c r="AX99" i="1"/>
  <c r="AV99" i="1"/>
  <c r="AR99" i="1"/>
  <c r="AN99" i="1"/>
  <c r="AM99" i="1"/>
  <c r="AS99" i="1" s="1"/>
  <c r="AL99" i="1"/>
  <c r="AJ99" i="1"/>
  <c r="AH99" i="1"/>
  <c r="T99" i="1"/>
  <c r="AP99" i="1" s="1"/>
  <c r="AT99" i="1" s="1"/>
  <c r="N99" i="1"/>
  <c r="AX98" i="1"/>
  <c r="AV98" i="1"/>
  <c r="AR98" i="1"/>
  <c r="AN98" i="1"/>
  <c r="AS98" i="1" s="1"/>
  <c r="AM98" i="1"/>
  <c r="AL98" i="1"/>
  <c r="AH98" i="1"/>
  <c r="T98" i="1"/>
  <c r="AP98" i="1" s="1"/>
  <c r="AT98" i="1" s="1"/>
  <c r="N98" i="1"/>
  <c r="AJ98" i="1" s="1"/>
  <c r="AV97" i="1"/>
  <c r="AS97" i="1"/>
  <c r="AR97" i="1"/>
  <c r="AN97" i="1"/>
  <c r="AM97" i="1"/>
  <c r="AL97" i="1"/>
  <c r="AJ97" i="1"/>
  <c r="AH97" i="1"/>
  <c r="AX97" i="1" s="1"/>
  <c r="T97" i="1"/>
  <c r="AP97" i="1" s="1"/>
  <c r="AT97" i="1" s="1"/>
  <c r="N97" i="1"/>
  <c r="AV96" i="1"/>
  <c r="AR96" i="1"/>
  <c r="AN96" i="1"/>
  <c r="AS96" i="1" s="1"/>
  <c r="AM96" i="1"/>
  <c r="AL96" i="1"/>
  <c r="AH96" i="1"/>
  <c r="AX96" i="1" s="1"/>
  <c r="T96" i="1"/>
  <c r="AP96" i="1" s="1"/>
  <c r="AT96" i="1" s="1"/>
  <c r="N96" i="1"/>
  <c r="AJ96" i="1" s="1"/>
  <c r="AX95" i="1"/>
  <c r="AV95" i="1"/>
  <c r="AS95" i="1"/>
  <c r="AN95" i="1"/>
  <c r="AM95" i="1"/>
  <c r="AL95" i="1"/>
  <c r="AR95" i="1" s="1"/>
  <c r="AJ95" i="1"/>
  <c r="AH95" i="1"/>
  <c r="T95" i="1"/>
  <c r="AP95" i="1" s="1"/>
  <c r="AT95" i="1" s="1"/>
  <c r="N95" i="1"/>
  <c r="AX94" i="1"/>
  <c r="AV94" i="1"/>
  <c r="AN94" i="1"/>
  <c r="AM94" i="1"/>
  <c r="AS94" i="1" s="1"/>
  <c r="AL94" i="1"/>
  <c r="AR94" i="1" s="1"/>
  <c r="AH94" i="1"/>
  <c r="T94" i="1"/>
  <c r="AP94" i="1" s="1"/>
  <c r="AT94" i="1" s="1"/>
  <c r="N94" i="1"/>
  <c r="AJ94" i="1" s="1"/>
  <c r="AX93" i="1"/>
  <c r="AV93" i="1"/>
  <c r="AR93" i="1"/>
  <c r="AO93" i="1"/>
  <c r="AT93" i="1" s="1"/>
  <c r="AN93" i="1"/>
  <c r="AM93" i="1"/>
  <c r="AS93" i="1" s="1"/>
  <c r="AK93" i="1"/>
  <c r="AG93" i="1"/>
  <c r="N93" i="1"/>
  <c r="AJ93" i="1" s="1"/>
  <c r="AX92" i="1"/>
  <c r="AV92" i="1"/>
  <c r="AR92" i="1"/>
  <c r="AO92" i="1"/>
  <c r="AT92" i="1" s="1"/>
  <c r="AN92" i="1"/>
  <c r="AM92" i="1"/>
  <c r="AS92" i="1" s="1"/>
  <c r="AK92" i="1"/>
  <c r="AG92" i="1"/>
  <c r="N92" i="1"/>
  <c r="AJ92" i="1" s="1"/>
  <c r="AX91" i="1"/>
  <c r="AV91" i="1"/>
  <c r="AR91" i="1"/>
  <c r="AO91" i="1"/>
  <c r="AT91" i="1" s="1"/>
  <c r="AN91" i="1"/>
  <c r="AM91" i="1"/>
  <c r="AS91" i="1" s="1"/>
  <c r="AK91" i="1"/>
  <c r="AG91" i="1"/>
  <c r="N91" i="1"/>
  <c r="AJ91" i="1" s="1"/>
  <c r="AX90" i="1"/>
  <c r="AV90" i="1"/>
  <c r="AR90" i="1"/>
  <c r="AO90" i="1"/>
  <c r="AT90" i="1" s="1"/>
  <c r="AN90" i="1"/>
  <c r="AM90" i="1"/>
  <c r="AS90" i="1" s="1"/>
  <c r="AK90" i="1"/>
  <c r="AG90" i="1"/>
  <c r="N90" i="1"/>
  <c r="AJ90" i="1" s="1"/>
  <c r="AX89" i="1"/>
  <c r="AV89" i="1"/>
  <c r="AR89" i="1"/>
  <c r="AN89" i="1"/>
  <c r="AM89" i="1"/>
  <c r="AS89" i="1" s="1"/>
  <c r="AK89" i="1"/>
  <c r="AG89" i="1"/>
  <c r="S89" i="1"/>
  <c r="AO89" i="1" s="1"/>
  <c r="AT89" i="1" s="1"/>
  <c r="N89" i="1"/>
  <c r="AJ89" i="1" s="1"/>
  <c r="AX88" i="1"/>
  <c r="AV88" i="1"/>
  <c r="AR88" i="1"/>
  <c r="AN88" i="1"/>
  <c r="AS88" i="1" s="1"/>
  <c r="AM88" i="1"/>
  <c r="AK88" i="1"/>
  <c r="AG88" i="1"/>
  <c r="S88" i="1"/>
  <c r="AO88" i="1" s="1"/>
  <c r="AT88" i="1" s="1"/>
  <c r="N88" i="1"/>
  <c r="AJ88" i="1" s="1"/>
  <c r="AX87" i="1"/>
  <c r="AV87" i="1"/>
  <c r="AS87" i="1"/>
  <c r="AR87" i="1"/>
  <c r="AN87" i="1"/>
  <c r="AM87" i="1"/>
  <c r="AK87" i="1"/>
  <c r="AJ87" i="1"/>
  <c r="AG87" i="1"/>
  <c r="S87" i="1"/>
  <c r="AO87" i="1" s="1"/>
  <c r="AT87" i="1" s="1"/>
  <c r="N87" i="1"/>
  <c r="AX86" i="1"/>
  <c r="AV86" i="1"/>
  <c r="AR86" i="1"/>
  <c r="AN86" i="1"/>
  <c r="AS86" i="1" s="1"/>
  <c r="AM86" i="1"/>
  <c r="AK86" i="1"/>
  <c r="AG86" i="1"/>
  <c r="S86" i="1"/>
  <c r="AO86" i="1" s="1"/>
  <c r="AT86" i="1" s="1"/>
  <c r="N86" i="1"/>
  <c r="AJ86" i="1" s="1"/>
  <c r="AX85" i="1"/>
  <c r="AV85" i="1"/>
  <c r="AS85" i="1"/>
  <c r="AN85" i="1"/>
  <c r="AM85" i="1"/>
  <c r="AK85" i="1"/>
  <c r="AR85" i="1" s="1"/>
  <c r="AJ85" i="1"/>
  <c r="AG85" i="1"/>
  <c r="S85" i="1"/>
  <c r="AO85" i="1" s="1"/>
  <c r="AT85" i="1" s="1"/>
  <c r="N85" i="1"/>
  <c r="AX84" i="1"/>
  <c r="AV84" i="1"/>
  <c r="AN84" i="1"/>
  <c r="AM84" i="1"/>
  <c r="AS84" i="1" s="1"/>
  <c r="AK84" i="1"/>
  <c r="AR84" i="1" s="1"/>
  <c r="AG84" i="1"/>
  <c r="S84" i="1"/>
  <c r="AO84" i="1" s="1"/>
  <c r="AT84" i="1" s="1"/>
  <c r="N84" i="1"/>
  <c r="AJ84" i="1" s="1"/>
  <c r="AX83" i="1"/>
  <c r="AV83" i="1"/>
  <c r="AR83" i="1"/>
  <c r="AN83" i="1"/>
  <c r="AM83" i="1"/>
  <c r="AS83" i="1" s="1"/>
  <c r="AK83" i="1"/>
  <c r="AG83" i="1"/>
  <c r="S83" i="1"/>
  <c r="AO83" i="1" s="1"/>
  <c r="AT83" i="1" s="1"/>
  <c r="N83" i="1"/>
  <c r="AJ83" i="1" s="1"/>
  <c r="AX82" i="1"/>
  <c r="AV82" i="1"/>
  <c r="AR82" i="1"/>
  <c r="AN82" i="1"/>
  <c r="AS82" i="1" s="1"/>
  <c r="AM82" i="1"/>
  <c r="AK82" i="1"/>
  <c r="AG82" i="1"/>
  <c r="S82" i="1"/>
  <c r="AO82" i="1" s="1"/>
  <c r="AT82" i="1" s="1"/>
  <c r="N82" i="1"/>
  <c r="AJ82" i="1" s="1"/>
  <c r="AX81" i="1"/>
  <c r="AV81" i="1"/>
  <c r="AS81" i="1"/>
  <c r="AR81" i="1"/>
  <c r="AN81" i="1"/>
  <c r="AM81" i="1"/>
  <c r="AK81" i="1"/>
  <c r="AJ81" i="1"/>
  <c r="AG81" i="1"/>
  <c r="S81" i="1"/>
  <c r="AO81" i="1" s="1"/>
  <c r="AT81" i="1" s="1"/>
  <c r="N81" i="1"/>
  <c r="AX80" i="1"/>
  <c r="AV80" i="1"/>
  <c r="AS80" i="1"/>
  <c r="AR80" i="1"/>
  <c r="AN80" i="1"/>
  <c r="AM80" i="1"/>
  <c r="AK80" i="1"/>
  <c r="AJ80" i="1"/>
  <c r="AG80" i="1"/>
  <c r="S80" i="1"/>
  <c r="AO80" i="1" s="1"/>
  <c r="AT80" i="1" s="1"/>
  <c r="N80" i="1"/>
  <c r="AX79" i="1"/>
  <c r="AV79" i="1"/>
  <c r="AS79" i="1"/>
  <c r="AN79" i="1"/>
  <c r="AM79" i="1"/>
  <c r="AK79" i="1"/>
  <c r="AR79" i="1" s="1"/>
  <c r="AJ79" i="1"/>
  <c r="AG79" i="1"/>
  <c r="S79" i="1"/>
  <c r="AO79" i="1" s="1"/>
  <c r="AT79" i="1" s="1"/>
  <c r="N79" i="1"/>
  <c r="AX78" i="1"/>
  <c r="AV78" i="1"/>
  <c r="AN78" i="1"/>
  <c r="AM78" i="1"/>
  <c r="AS78" i="1" s="1"/>
  <c r="AK78" i="1"/>
  <c r="AR78" i="1" s="1"/>
  <c r="AG78" i="1"/>
  <c r="S78" i="1"/>
  <c r="AO78" i="1" s="1"/>
  <c r="AT78" i="1" s="1"/>
  <c r="N78" i="1"/>
  <c r="AJ78" i="1" s="1"/>
  <c r="AX77" i="1"/>
  <c r="AV77" i="1"/>
  <c r="AR77" i="1"/>
  <c r="AN77" i="1"/>
  <c r="AM77" i="1"/>
  <c r="AS77" i="1" s="1"/>
  <c r="AK77" i="1"/>
  <c r="AG77" i="1"/>
  <c r="S77" i="1"/>
  <c r="AO77" i="1" s="1"/>
  <c r="AT77" i="1" s="1"/>
  <c r="N77" i="1"/>
  <c r="AJ77" i="1" s="1"/>
  <c r="AX76" i="1"/>
  <c r="AV76" i="1"/>
  <c r="AR76" i="1"/>
  <c r="AN76" i="1"/>
  <c r="AS76" i="1" s="1"/>
  <c r="AM76" i="1"/>
  <c r="AK76" i="1"/>
  <c r="AG76" i="1"/>
  <c r="S76" i="1"/>
  <c r="AO76" i="1" s="1"/>
  <c r="AT76" i="1" s="1"/>
  <c r="N76" i="1"/>
  <c r="AJ76" i="1" s="1"/>
  <c r="AX75" i="1"/>
  <c r="AV75" i="1"/>
  <c r="AS75" i="1"/>
  <c r="AR75" i="1"/>
  <c r="AN75" i="1"/>
  <c r="AM75" i="1"/>
  <c r="AK75" i="1"/>
  <c r="AJ75" i="1"/>
  <c r="AG75" i="1"/>
  <c r="S75" i="1"/>
  <c r="AO75" i="1" s="1"/>
  <c r="AT75" i="1" s="1"/>
  <c r="N75" i="1"/>
  <c r="AX74" i="1"/>
  <c r="AV74" i="1"/>
  <c r="AS74" i="1"/>
  <c r="AR74" i="1"/>
  <c r="AN74" i="1"/>
  <c r="AM74" i="1"/>
  <c r="AK74" i="1"/>
  <c r="AJ74" i="1"/>
  <c r="AG74" i="1"/>
  <c r="S74" i="1"/>
  <c r="AO74" i="1" s="1"/>
  <c r="AT74" i="1" s="1"/>
  <c r="N74" i="1"/>
  <c r="AX73" i="1"/>
  <c r="AV73" i="1"/>
  <c r="AS73" i="1"/>
  <c r="AN73" i="1"/>
  <c r="AM73" i="1"/>
  <c r="AK73" i="1"/>
  <c r="AR73" i="1" s="1"/>
  <c r="AJ73" i="1"/>
  <c r="AG73" i="1"/>
  <c r="S73" i="1"/>
  <c r="AO73" i="1" s="1"/>
  <c r="AT73" i="1" s="1"/>
  <c r="N73" i="1"/>
  <c r="AX72" i="1"/>
  <c r="AV72" i="1"/>
  <c r="AN72" i="1"/>
  <c r="AM72" i="1"/>
  <c r="AS72" i="1" s="1"/>
  <c r="AK72" i="1"/>
  <c r="AR72" i="1" s="1"/>
  <c r="AG72" i="1"/>
  <c r="S72" i="1"/>
  <c r="AO72" i="1" s="1"/>
  <c r="AT72" i="1" s="1"/>
  <c r="N72" i="1"/>
  <c r="AJ72" i="1" s="1"/>
  <c r="AX71" i="1"/>
  <c r="AV71" i="1"/>
  <c r="AR71" i="1"/>
  <c r="AN71" i="1"/>
  <c r="AM71" i="1"/>
  <c r="AS71" i="1" s="1"/>
  <c r="AK71" i="1"/>
  <c r="AG71" i="1"/>
  <c r="S71" i="1"/>
  <c r="AO71" i="1" s="1"/>
  <c r="AT71" i="1" s="1"/>
  <c r="N71" i="1"/>
  <c r="AJ71" i="1" s="1"/>
  <c r="AJ70" i="1"/>
  <c r="AX69" i="1"/>
  <c r="AV69" i="1"/>
  <c r="AS69" i="1"/>
  <c r="AR69" i="1"/>
  <c r="AP69" i="1"/>
  <c r="AT69" i="1" s="1"/>
  <c r="AN69" i="1"/>
  <c r="AM69" i="1"/>
  <c r="AL69" i="1"/>
  <c r="T69" i="1"/>
  <c r="N69" i="1"/>
  <c r="AJ69" i="1" s="1"/>
  <c r="AX68" i="1"/>
  <c r="AV68" i="1"/>
  <c r="AS68" i="1"/>
  <c r="AR68" i="1"/>
  <c r="AP68" i="1"/>
  <c r="AT68" i="1" s="1"/>
  <c r="AN68" i="1"/>
  <c r="AM68" i="1"/>
  <c r="AL68" i="1"/>
  <c r="T68" i="1"/>
  <c r="N68" i="1"/>
  <c r="AJ68" i="1" s="1"/>
  <c r="AX67" i="1"/>
  <c r="AV67" i="1"/>
  <c r="AS67" i="1"/>
  <c r="AR67" i="1"/>
  <c r="AP67" i="1"/>
  <c r="AT67" i="1" s="1"/>
  <c r="AN67" i="1"/>
  <c r="AM67" i="1"/>
  <c r="AL67" i="1"/>
  <c r="T67" i="1"/>
  <c r="N67" i="1"/>
  <c r="AJ67" i="1" s="1"/>
  <c r="AX66" i="1"/>
  <c r="AV66" i="1"/>
  <c r="AS66" i="1"/>
  <c r="AR66" i="1"/>
  <c r="AP66" i="1"/>
  <c r="AT66" i="1" s="1"/>
  <c r="AN66" i="1"/>
  <c r="AM66" i="1"/>
  <c r="AL66" i="1"/>
  <c r="T66" i="1"/>
  <c r="N66" i="1"/>
  <c r="AJ66" i="1" s="1"/>
  <c r="AX65" i="1"/>
  <c r="AV65" i="1"/>
  <c r="AS65" i="1"/>
  <c r="AR65" i="1"/>
  <c r="AP65" i="1"/>
  <c r="AT65" i="1" s="1"/>
  <c r="AN65" i="1"/>
  <c r="AM65" i="1"/>
  <c r="AL65" i="1"/>
  <c r="T65" i="1"/>
  <c r="N65" i="1"/>
  <c r="AJ65" i="1" s="1"/>
  <c r="AX64" i="1"/>
  <c r="AV64" i="1"/>
  <c r="AS64" i="1"/>
  <c r="AR64" i="1"/>
  <c r="AP64" i="1"/>
  <c r="AT64" i="1" s="1"/>
  <c r="AN64" i="1"/>
  <c r="AM64" i="1"/>
  <c r="AL64" i="1"/>
  <c r="T64" i="1"/>
  <c r="N64" i="1"/>
  <c r="AJ64" i="1" s="1"/>
  <c r="AX63" i="1"/>
  <c r="AV63" i="1"/>
  <c r="AS63" i="1"/>
  <c r="AR63" i="1"/>
  <c r="AP63" i="1"/>
  <c r="AT63" i="1" s="1"/>
  <c r="AN63" i="1"/>
  <c r="AM63" i="1"/>
  <c r="AL63" i="1"/>
  <c r="T63" i="1"/>
  <c r="N63" i="1"/>
  <c r="AJ63" i="1" s="1"/>
  <c r="AX62" i="1"/>
  <c r="AV62" i="1"/>
  <c r="AS62" i="1"/>
  <c r="AR62" i="1"/>
  <c r="AP62" i="1"/>
  <c r="AT62" i="1" s="1"/>
  <c r="AN62" i="1"/>
  <c r="AM62" i="1"/>
  <c r="AL62" i="1"/>
  <c r="T62" i="1"/>
  <c r="N62" i="1"/>
  <c r="AJ62" i="1" s="1"/>
  <c r="AX61" i="1"/>
  <c r="AO61" i="1"/>
  <c r="AN61" i="1"/>
  <c r="AM61" i="1"/>
  <c r="AS61" i="1" s="1"/>
  <c r="AL61" i="1"/>
  <c r="AK61" i="1"/>
  <c r="AR61" i="1" s="1"/>
  <c r="AJ61" i="1"/>
  <c r="T61" i="1"/>
  <c r="AP61" i="1" s="1"/>
  <c r="S61" i="1"/>
  <c r="N61" i="1"/>
  <c r="AX60" i="1"/>
  <c r="AO60" i="1"/>
  <c r="AN60" i="1"/>
  <c r="AM60" i="1"/>
  <c r="AS60" i="1" s="1"/>
  <c r="AL60" i="1"/>
  <c r="AK60" i="1"/>
  <c r="AR60" i="1" s="1"/>
  <c r="T60" i="1"/>
  <c r="AP60" i="1" s="1"/>
  <c r="AT60" i="1" s="1"/>
  <c r="S60" i="1"/>
  <c r="N60" i="1"/>
  <c r="AJ60" i="1" s="1"/>
  <c r="AX59" i="1"/>
  <c r="AV59" i="1"/>
  <c r="AR59" i="1"/>
  <c r="AP59" i="1"/>
  <c r="AT59" i="1" s="1"/>
  <c r="AN59" i="1"/>
  <c r="AM59" i="1"/>
  <c r="AS59" i="1" s="1"/>
  <c r="AL59" i="1"/>
  <c r="T59" i="1"/>
  <c r="N59" i="1"/>
  <c r="AJ59" i="1" s="1"/>
  <c r="AX58" i="1"/>
  <c r="AV58" i="1"/>
  <c r="AR58" i="1"/>
  <c r="AP58" i="1"/>
  <c r="AT58" i="1" s="1"/>
  <c r="AN58" i="1"/>
  <c r="AM58" i="1"/>
  <c r="AS58" i="1" s="1"/>
  <c r="AL58" i="1"/>
  <c r="T58" i="1"/>
  <c r="N58" i="1"/>
  <c r="AJ58" i="1" s="1"/>
  <c r="AX57" i="1"/>
  <c r="AV57" i="1"/>
  <c r="AR57" i="1"/>
  <c r="AP57" i="1"/>
  <c r="AT57" i="1" s="1"/>
  <c r="AN57" i="1"/>
  <c r="AM57" i="1"/>
  <c r="AS57" i="1" s="1"/>
  <c r="AL57" i="1"/>
  <c r="T57" i="1"/>
  <c r="N57" i="1"/>
  <c r="AJ57" i="1" s="1"/>
  <c r="AX56" i="1"/>
  <c r="AV56" i="1"/>
  <c r="AR56" i="1"/>
  <c r="AP56" i="1"/>
  <c r="AT56" i="1" s="1"/>
  <c r="AN56" i="1"/>
  <c r="AM56" i="1"/>
  <c r="AS56" i="1" s="1"/>
  <c r="AL56" i="1"/>
  <c r="T56" i="1"/>
  <c r="N56" i="1"/>
  <c r="AJ56" i="1" s="1"/>
  <c r="AX55" i="1"/>
  <c r="AV55" i="1"/>
  <c r="AR55" i="1"/>
  <c r="AO55" i="1"/>
  <c r="AT55" i="1" s="1"/>
  <c r="AN55" i="1"/>
  <c r="AM55" i="1"/>
  <c r="AS55" i="1" s="1"/>
  <c r="AK55" i="1"/>
  <c r="S55" i="1"/>
  <c r="N55" i="1"/>
  <c r="AJ55" i="1" s="1"/>
  <c r="AX54" i="1"/>
  <c r="AV54" i="1"/>
  <c r="AR54" i="1"/>
  <c r="AO54" i="1"/>
  <c r="AT54" i="1" s="1"/>
  <c r="AN54" i="1"/>
  <c r="AM54" i="1"/>
  <c r="AS54" i="1" s="1"/>
  <c r="AK54" i="1"/>
  <c r="S54" i="1"/>
  <c r="N54" i="1"/>
  <c r="AJ54" i="1" s="1"/>
  <c r="AX53" i="1"/>
  <c r="AV53" i="1"/>
  <c r="AR53" i="1"/>
  <c r="AP53" i="1"/>
  <c r="AT53" i="1" s="1"/>
  <c r="AN53" i="1"/>
  <c r="AM53" i="1"/>
  <c r="AS53" i="1" s="1"/>
  <c r="AL53" i="1"/>
  <c r="T53" i="1"/>
  <c r="N53" i="1"/>
  <c r="AJ53" i="1" s="1"/>
  <c r="AX52" i="1"/>
  <c r="AV52" i="1"/>
  <c r="AR52" i="1"/>
  <c r="AP52" i="1"/>
  <c r="AT52" i="1" s="1"/>
  <c r="AN52" i="1"/>
  <c r="AM52" i="1"/>
  <c r="AS52" i="1" s="1"/>
  <c r="AL52" i="1"/>
  <c r="T52" i="1"/>
  <c r="N52" i="1"/>
  <c r="AJ52" i="1" s="1"/>
  <c r="AX51" i="1"/>
  <c r="AV51" i="1"/>
  <c r="AR51" i="1"/>
  <c r="AP51" i="1"/>
  <c r="AT51" i="1" s="1"/>
  <c r="AN51" i="1"/>
  <c r="AM51" i="1"/>
  <c r="AS51" i="1" s="1"/>
  <c r="AL51" i="1"/>
  <c r="T51" i="1"/>
  <c r="N51" i="1"/>
  <c r="AJ51" i="1" s="1"/>
  <c r="AX50" i="1"/>
  <c r="AV50" i="1"/>
  <c r="AR50" i="1"/>
  <c r="AP50" i="1"/>
  <c r="AT50" i="1" s="1"/>
  <c r="AN50" i="1"/>
  <c r="AM50" i="1"/>
  <c r="AS50" i="1" s="1"/>
  <c r="AL50" i="1"/>
  <c r="T50" i="1"/>
  <c r="N50" i="1"/>
  <c r="AJ50" i="1" s="1"/>
  <c r="AX49" i="1"/>
  <c r="AV49" i="1"/>
  <c r="AR49" i="1"/>
  <c r="AP49" i="1"/>
  <c r="AT49" i="1" s="1"/>
  <c r="AN49" i="1"/>
  <c r="AM49" i="1"/>
  <c r="AS49" i="1" s="1"/>
  <c r="AL49" i="1"/>
  <c r="T49" i="1"/>
  <c r="N49" i="1"/>
  <c r="AJ49" i="1" s="1"/>
  <c r="AX48" i="1"/>
  <c r="AV48" i="1"/>
  <c r="AR48" i="1"/>
  <c r="AP48" i="1"/>
  <c r="AT48" i="1" s="1"/>
  <c r="AN48" i="1"/>
  <c r="AM48" i="1"/>
  <c r="AS48" i="1" s="1"/>
  <c r="AL48" i="1"/>
  <c r="T48" i="1"/>
  <c r="N48" i="1"/>
  <c r="AJ48" i="1" s="1"/>
  <c r="AX47" i="1"/>
  <c r="AV47" i="1"/>
  <c r="AR47" i="1"/>
  <c r="AP47" i="1"/>
  <c r="AT47" i="1" s="1"/>
  <c r="AN47" i="1"/>
  <c r="AM47" i="1"/>
  <c r="AS47" i="1" s="1"/>
  <c r="AL47" i="1"/>
  <c r="T47" i="1"/>
  <c r="N47" i="1"/>
  <c r="AJ47" i="1" s="1"/>
  <c r="AX46" i="1"/>
  <c r="AV46" i="1"/>
  <c r="AR46" i="1"/>
  <c r="AP46" i="1"/>
  <c r="AT46" i="1" s="1"/>
  <c r="AN46" i="1"/>
  <c r="AM46" i="1"/>
  <c r="AS46" i="1" s="1"/>
  <c r="AL46" i="1"/>
  <c r="T46" i="1"/>
  <c r="N46" i="1"/>
  <c r="AJ46" i="1" s="1"/>
  <c r="AX45" i="1"/>
  <c r="AV45" i="1"/>
  <c r="AR45" i="1"/>
  <c r="AP45" i="1"/>
  <c r="AT45" i="1" s="1"/>
  <c r="AN45" i="1"/>
  <c r="AM45" i="1"/>
  <c r="AS45" i="1" s="1"/>
  <c r="AL45" i="1"/>
  <c r="T45" i="1"/>
  <c r="N45" i="1"/>
  <c r="AJ45" i="1" s="1"/>
  <c r="AX44" i="1"/>
  <c r="AV44" i="1"/>
  <c r="AR44" i="1"/>
  <c r="AP44" i="1"/>
  <c r="AT44" i="1" s="1"/>
  <c r="AN44" i="1"/>
  <c r="AM44" i="1"/>
  <c r="AS44" i="1" s="1"/>
  <c r="AL44" i="1"/>
  <c r="T44" i="1"/>
  <c r="N44" i="1"/>
  <c r="AJ44" i="1" s="1"/>
  <c r="AX43" i="1"/>
  <c r="AV43" i="1"/>
  <c r="AR43" i="1"/>
  <c r="AP43" i="1"/>
  <c r="AT43" i="1" s="1"/>
  <c r="AN43" i="1"/>
  <c r="AM43" i="1"/>
  <c r="AS43" i="1" s="1"/>
  <c r="AL43" i="1"/>
  <c r="T43" i="1"/>
  <c r="N43" i="1"/>
  <c r="AJ43" i="1" s="1"/>
  <c r="AX42" i="1"/>
  <c r="AV42" i="1"/>
  <c r="AR42" i="1"/>
  <c r="AP42" i="1"/>
  <c r="AT42" i="1" s="1"/>
  <c r="AN42" i="1"/>
  <c r="AM42" i="1"/>
  <c r="AS42" i="1" s="1"/>
  <c r="AL42" i="1"/>
  <c r="T42" i="1"/>
  <c r="N42" i="1"/>
  <c r="AJ42" i="1" s="1"/>
  <c r="AX41" i="1"/>
  <c r="AV41" i="1"/>
  <c r="AR41" i="1"/>
  <c r="AP41" i="1"/>
  <c r="AT41" i="1" s="1"/>
  <c r="AN41" i="1"/>
  <c r="AM41" i="1"/>
  <c r="AS41" i="1" s="1"/>
  <c r="AL41" i="1"/>
  <c r="T41" i="1"/>
  <c r="N41" i="1"/>
  <c r="AJ41" i="1" s="1"/>
  <c r="AX40" i="1"/>
  <c r="AV40" i="1"/>
  <c r="AR40" i="1"/>
  <c r="AP40" i="1"/>
  <c r="AT40" i="1" s="1"/>
  <c r="AN40" i="1"/>
  <c r="AM40" i="1"/>
  <c r="AS40" i="1" s="1"/>
  <c r="AL40" i="1"/>
  <c r="T40" i="1"/>
  <c r="N40" i="1"/>
  <c r="AJ40" i="1" s="1"/>
  <c r="AX39" i="1"/>
  <c r="AV39" i="1"/>
  <c r="AR39" i="1"/>
  <c r="AP39" i="1"/>
  <c r="AT39" i="1" s="1"/>
  <c r="AN39" i="1"/>
  <c r="AM39" i="1"/>
  <c r="AS39" i="1" s="1"/>
  <c r="AL39" i="1"/>
  <c r="T39" i="1"/>
  <c r="N39" i="1"/>
  <c r="AJ39" i="1" s="1"/>
  <c r="AX38" i="1"/>
  <c r="AV38" i="1"/>
  <c r="AR38" i="1"/>
  <c r="AP38" i="1"/>
  <c r="AT38" i="1" s="1"/>
  <c r="AN38" i="1"/>
  <c r="AM38" i="1"/>
  <c r="AS38" i="1" s="1"/>
  <c r="AL38" i="1"/>
  <c r="T38" i="1"/>
  <c r="N38" i="1"/>
  <c r="AJ38" i="1" s="1"/>
  <c r="AX37" i="1"/>
  <c r="AV37" i="1"/>
  <c r="AR37" i="1"/>
  <c r="AP37" i="1"/>
  <c r="AT37" i="1" s="1"/>
  <c r="AN37" i="1"/>
  <c r="AM37" i="1"/>
  <c r="AS37" i="1" s="1"/>
  <c r="AL37" i="1"/>
  <c r="T37" i="1"/>
  <c r="N37" i="1"/>
  <c r="AJ37" i="1" s="1"/>
  <c r="AX36" i="1"/>
  <c r="AV36" i="1"/>
  <c r="AR36" i="1"/>
  <c r="AP36" i="1"/>
  <c r="AT36" i="1" s="1"/>
  <c r="AN36" i="1"/>
  <c r="AM36" i="1"/>
  <c r="AS36" i="1" s="1"/>
  <c r="AL36" i="1"/>
  <c r="T36" i="1"/>
  <c r="N36" i="1"/>
  <c r="AJ36" i="1" s="1"/>
  <c r="AX35" i="1"/>
  <c r="AV35" i="1"/>
  <c r="AR35" i="1"/>
  <c r="AP35" i="1"/>
  <c r="AT35" i="1" s="1"/>
  <c r="AN35" i="1"/>
  <c r="AM35" i="1"/>
  <c r="AS35" i="1" s="1"/>
  <c r="AL35" i="1"/>
  <c r="T35" i="1"/>
  <c r="N35" i="1"/>
  <c r="AJ35" i="1" s="1"/>
  <c r="AX34" i="1"/>
  <c r="AV34" i="1"/>
  <c r="AR34" i="1"/>
  <c r="AP34" i="1"/>
  <c r="AT34" i="1" s="1"/>
  <c r="AN34" i="1"/>
  <c r="AM34" i="1"/>
  <c r="AS34" i="1" s="1"/>
  <c r="AL34" i="1"/>
  <c r="T34" i="1"/>
  <c r="N34" i="1"/>
  <c r="AJ34" i="1" s="1"/>
  <c r="AX33" i="1"/>
  <c r="AV33" i="1"/>
  <c r="AR33" i="1"/>
  <c r="AP33" i="1"/>
  <c r="AT33" i="1" s="1"/>
  <c r="AN33" i="1"/>
  <c r="AM33" i="1"/>
  <c r="AS33" i="1" s="1"/>
  <c r="AL33" i="1"/>
  <c r="T33" i="1"/>
  <c r="N33" i="1"/>
  <c r="AJ33" i="1" s="1"/>
  <c r="AX32" i="1"/>
  <c r="AV32" i="1"/>
  <c r="AR32" i="1"/>
  <c r="AP32" i="1"/>
  <c r="AT32" i="1" s="1"/>
  <c r="AN32" i="1"/>
  <c r="AM32" i="1"/>
  <c r="AS32" i="1" s="1"/>
  <c r="AL32" i="1"/>
  <c r="T32" i="1"/>
  <c r="N32" i="1"/>
  <c r="AJ32" i="1" s="1"/>
  <c r="AX31" i="1"/>
  <c r="AV31" i="1"/>
  <c r="AR31" i="1"/>
  <c r="AP31" i="1"/>
  <c r="AT31" i="1" s="1"/>
  <c r="AN31" i="1"/>
  <c r="AM31" i="1"/>
  <c r="AS31" i="1" s="1"/>
  <c r="AL31" i="1"/>
  <c r="T31" i="1"/>
  <c r="N31" i="1"/>
  <c r="AJ31" i="1" s="1"/>
  <c r="AX30" i="1"/>
  <c r="AV30" i="1"/>
  <c r="AR30" i="1"/>
  <c r="AP30" i="1"/>
  <c r="AT30" i="1" s="1"/>
  <c r="AN30" i="1"/>
  <c r="AM30" i="1"/>
  <c r="AS30" i="1" s="1"/>
  <c r="AL30" i="1"/>
  <c r="T30" i="1"/>
  <c r="N30" i="1"/>
  <c r="AJ30" i="1" s="1"/>
  <c r="AX29" i="1"/>
  <c r="AV29" i="1"/>
  <c r="AR29" i="1"/>
  <c r="AP29" i="1"/>
  <c r="AT29" i="1" s="1"/>
  <c r="AN29" i="1"/>
  <c r="AM29" i="1"/>
  <c r="AS29" i="1" s="1"/>
  <c r="AL29" i="1"/>
  <c r="T29" i="1"/>
  <c r="N29" i="1"/>
  <c r="AJ29" i="1" s="1"/>
  <c r="AX28" i="1"/>
  <c r="AV28" i="1"/>
  <c r="AR28" i="1"/>
  <c r="AP28" i="1"/>
  <c r="AT28" i="1" s="1"/>
  <c r="AN28" i="1"/>
  <c r="AM28" i="1"/>
  <c r="AS28" i="1" s="1"/>
  <c r="AL28" i="1"/>
  <c r="T28" i="1"/>
  <c r="N28" i="1"/>
  <c r="AJ28" i="1" s="1"/>
  <c r="AX27" i="1"/>
  <c r="AV27" i="1"/>
  <c r="AR27" i="1"/>
  <c r="AP27" i="1"/>
  <c r="AT27" i="1" s="1"/>
  <c r="AN27" i="1"/>
  <c r="AM27" i="1"/>
  <c r="AS27" i="1" s="1"/>
  <c r="AL27" i="1"/>
  <c r="T27" i="1"/>
  <c r="N27" i="1"/>
  <c r="AJ27" i="1" s="1"/>
  <c r="AX26" i="1"/>
  <c r="AV26" i="1"/>
  <c r="AR26" i="1"/>
  <c r="AP26" i="1"/>
  <c r="AT26" i="1" s="1"/>
  <c r="AN26" i="1"/>
  <c r="AM26" i="1"/>
  <c r="AS26" i="1" s="1"/>
  <c r="AL26" i="1"/>
  <c r="T26" i="1"/>
  <c r="N26" i="1"/>
  <c r="AJ26" i="1" s="1"/>
  <c r="AX25" i="1"/>
  <c r="AO25" i="1"/>
  <c r="AN25" i="1"/>
  <c r="AM25" i="1"/>
  <c r="AS25" i="1" s="1"/>
  <c r="AL25" i="1"/>
  <c r="AK25" i="1"/>
  <c r="AR25" i="1" s="1"/>
  <c r="T25" i="1"/>
  <c r="AP25" i="1" s="1"/>
  <c r="AT25" i="1" s="1"/>
  <c r="S25" i="1"/>
  <c r="N25" i="1"/>
  <c r="AJ25" i="1" s="1"/>
  <c r="AX24" i="1"/>
  <c r="AS24" i="1"/>
  <c r="AO24" i="1"/>
  <c r="AN24" i="1"/>
  <c r="AM24" i="1"/>
  <c r="AL24" i="1"/>
  <c r="AK24" i="1"/>
  <c r="AR24" i="1" s="1"/>
  <c r="AJ24" i="1"/>
  <c r="T24" i="1"/>
  <c r="AP24" i="1" s="1"/>
  <c r="S24" i="1"/>
  <c r="N24" i="1"/>
  <c r="AX23" i="1"/>
  <c r="AV23" i="1"/>
  <c r="AT23" i="1"/>
  <c r="AS23" i="1"/>
  <c r="AO23" i="1"/>
  <c r="AN23" i="1"/>
  <c r="AM23" i="1"/>
  <c r="AK23" i="1"/>
  <c r="AR23" i="1" s="1"/>
  <c r="AJ23" i="1"/>
  <c r="S23" i="1"/>
  <c r="N23" i="1"/>
  <c r="AX22" i="1"/>
  <c r="AV22" i="1"/>
  <c r="AT22" i="1"/>
  <c r="AS22" i="1"/>
  <c r="AP22" i="1"/>
  <c r="AN22" i="1"/>
  <c r="AM22" i="1"/>
  <c r="AL22" i="1"/>
  <c r="AR22" i="1" s="1"/>
  <c r="AJ22" i="1"/>
  <c r="T22" i="1"/>
  <c r="N22" i="1"/>
  <c r="AX21" i="1"/>
  <c r="AV21" i="1"/>
  <c r="AT21" i="1"/>
  <c r="AS21" i="1"/>
  <c r="AO21" i="1"/>
  <c r="AN21" i="1"/>
  <c r="AM21" i="1"/>
  <c r="AK21" i="1"/>
  <c r="AR21" i="1" s="1"/>
  <c r="AJ21" i="1"/>
  <c r="S21" i="1"/>
  <c r="N21" i="1"/>
  <c r="AX20" i="1"/>
  <c r="AV20" i="1"/>
  <c r="AT20" i="1"/>
  <c r="AS20" i="1"/>
  <c r="AP20" i="1"/>
  <c r="AN20" i="1"/>
  <c r="AM20" i="1"/>
  <c r="AL20" i="1"/>
  <c r="AR20" i="1" s="1"/>
  <c r="AJ20" i="1"/>
  <c r="T20" i="1"/>
  <c r="N20" i="1"/>
  <c r="AX19" i="1"/>
  <c r="AV19" i="1"/>
  <c r="AT19" i="1"/>
  <c r="AS19" i="1"/>
  <c r="AP19" i="1"/>
  <c r="AN19" i="1"/>
  <c r="AM19" i="1"/>
  <c r="AL19" i="1"/>
  <c r="AR19" i="1" s="1"/>
  <c r="AJ19" i="1"/>
  <c r="T19" i="1"/>
  <c r="N19" i="1"/>
  <c r="AX18" i="1"/>
  <c r="AV18" i="1"/>
  <c r="AT18" i="1"/>
  <c r="AS18" i="1"/>
  <c r="AO18" i="1"/>
  <c r="AN18" i="1"/>
  <c r="AM18" i="1"/>
  <c r="AK18" i="1"/>
  <c r="AR18" i="1" s="1"/>
  <c r="AJ18" i="1"/>
  <c r="S18" i="1"/>
  <c r="N18" i="1"/>
  <c r="AX17" i="1"/>
  <c r="AV17" i="1"/>
  <c r="AT17" i="1"/>
  <c r="AS17" i="1"/>
  <c r="AP17" i="1"/>
  <c r="AN17" i="1"/>
  <c r="AM17" i="1"/>
  <c r="AL17" i="1"/>
  <c r="AR17" i="1" s="1"/>
  <c r="AJ17" i="1"/>
  <c r="T17" i="1"/>
  <c r="N17" i="1"/>
  <c r="AX16" i="1"/>
  <c r="AV16" i="1"/>
  <c r="AT16" i="1"/>
  <c r="AS16" i="1"/>
  <c r="AR16" i="1"/>
  <c r="N16" i="1"/>
  <c r="AJ16" i="1" s="1"/>
  <c r="AN15" i="1"/>
  <c r="AM15" i="1"/>
  <c r="AS15" i="1" s="1"/>
  <c r="AL15" i="1"/>
  <c r="AK15" i="1"/>
  <c r="AR15" i="1" s="1"/>
  <c r="AH15" i="1"/>
  <c r="AG15" i="1"/>
  <c r="T15" i="1"/>
  <c r="AP15" i="1" s="1"/>
  <c r="S15" i="1"/>
  <c r="AO15" i="1" s="1"/>
  <c r="AT15" i="1" s="1"/>
  <c r="N15" i="1"/>
  <c r="AJ15" i="1" s="1"/>
  <c r="AP14" i="1"/>
  <c r="AN14" i="1"/>
  <c r="AN829" i="1" s="1"/>
  <c r="AN890" i="1" s="1"/>
  <c r="AN13" i="1" s="1"/>
  <c r="AM14" i="1"/>
  <c r="AL14" i="1"/>
  <c r="AK14" i="1"/>
  <c r="AJ14" i="1"/>
  <c r="AH14" i="1"/>
  <c r="AG14" i="1"/>
  <c r="AG829" i="1" s="1"/>
  <c r="T14" i="1"/>
  <c r="S14" i="1"/>
  <c r="N14" i="1"/>
  <c r="AF13" i="1"/>
  <c r="AE13" i="1"/>
  <c r="AD13" i="1"/>
  <c r="AA13" i="1"/>
  <c r="Z13" i="1"/>
  <c r="Y13" i="1"/>
  <c r="X13" i="1"/>
  <c r="W13" i="1"/>
  <c r="R13" i="1"/>
  <c r="Q13" i="1"/>
  <c r="P13" i="1"/>
  <c r="AW12" i="1"/>
  <c r="E12" i="1"/>
  <c r="AW10" i="1"/>
  <c r="AJ10" i="1"/>
  <c r="N10" i="1"/>
  <c r="Z8" i="1"/>
  <c r="X8" i="1"/>
  <c r="S8" i="1"/>
  <c r="Q8" i="1"/>
  <c r="AO6" i="1"/>
  <c r="AK6" i="1"/>
  <c r="AF4" i="1"/>
  <c r="AD4" i="1"/>
  <c r="AA4" i="1"/>
  <c r="Y4" i="1"/>
  <c r="W4" i="1"/>
  <c r="R4" i="1"/>
  <c r="P4" i="1"/>
  <c r="AF2" i="1"/>
  <c r="Y2" i="1"/>
  <c r="R2" i="1"/>
  <c r="N2" i="1"/>
  <c r="N4" i="1" s="1"/>
  <c r="M20" i="2" l="1"/>
  <c r="M28" i="2" s="1"/>
  <c r="N20" i="2"/>
  <c r="N28" i="2" s="1"/>
  <c r="D52" i="3"/>
  <c r="K28" i="3"/>
  <c r="K52" i="3"/>
  <c r="J89" i="3"/>
  <c r="M9" i="3"/>
  <c r="M60" i="3" s="1"/>
  <c r="J60" i="3"/>
  <c r="E52" i="3"/>
  <c r="E54" i="3" s="1"/>
  <c r="Q101" i="3"/>
  <c r="Q100" i="3"/>
  <c r="G91" i="3"/>
  <c r="D89" i="3"/>
  <c r="D91" i="3" s="1"/>
  <c r="N9" i="3"/>
  <c r="N60" i="3" s="1"/>
  <c r="K60" i="3"/>
  <c r="M26" i="3"/>
  <c r="M23" i="3"/>
  <c r="M38" i="3"/>
  <c r="M35" i="3"/>
  <c r="H91" i="3"/>
  <c r="M83" i="3"/>
  <c r="M73" i="3"/>
  <c r="M84" i="3"/>
  <c r="M87" i="3"/>
  <c r="P100" i="3"/>
  <c r="P101" i="3"/>
  <c r="H103" i="3"/>
  <c r="H100" i="3"/>
  <c r="N26" i="3"/>
  <c r="N23" i="3"/>
  <c r="M50" i="3"/>
  <c r="M47" i="3"/>
  <c r="M56" i="3"/>
  <c r="J91" i="3"/>
  <c r="G89" i="3"/>
  <c r="N83" i="3"/>
  <c r="N73" i="3"/>
  <c r="D28" i="3"/>
  <c r="D54" i="3" s="1"/>
  <c r="N56" i="3"/>
  <c r="J34" i="3"/>
  <c r="J46" i="3"/>
  <c r="M49" i="3"/>
  <c r="H10" i="3"/>
  <c r="E12" i="3"/>
  <c r="K23" i="3"/>
  <c r="E30" i="3"/>
  <c r="H35" i="3"/>
  <c r="N36" i="3"/>
  <c r="E39" i="3"/>
  <c r="E47" i="3"/>
  <c r="J50" i="3"/>
  <c r="E56" i="3"/>
  <c r="H60" i="3"/>
  <c r="M63" i="3"/>
  <c r="M66" i="3" s="1"/>
  <c r="J68" i="3"/>
  <c r="D73" i="3"/>
  <c r="D83" i="3"/>
  <c r="G84" i="3"/>
  <c r="K87" i="3"/>
  <c r="K89" i="3" s="1"/>
  <c r="K91" i="3" s="1"/>
  <c r="G20" i="3"/>
  <c r="G28" i="3" s="1"/>
  <c r="G54" i="3" s="1"/>
  <c r="N69" i="3"/>
  <c r="E72" i="3"/>
  <c r="M13" i="3"/>
  <c r="J20" i="3"/>
  <c r="J28" i="3" s="1"/>
  <c r="D23" i="3"/>
  <c r="D26" i="3"/>
  <c r="M31" i="3"/>
  <c r="J35" i="3"/>
  <c r="G39" i="3"/>
  <c r="M40" i="3"/>
  <c r="G56" i="3"/>
  <c r="K68" i="3"/>
  <c r="E73" i="3"/>
  <c r="E83" i="3"/>
  <c r="H84" i="3"/>
  <c r="N85" i="3"/>
  <c r="M104" i="3"/>
  <c r="D47" i="3"/>
  <c r="N13" i="3"/>
  <c r="N31" i="3"/>
  <c r="N37" i="3"/>
  <c r="N40" i="3"/>
  <c r="N48" i="3"/>
  <c r="N104" i="3"/>
  <c r="G23" i="3"/>
  <c r="D35" i="3"/>
  <c r="D38" i="3"/>
  <c r="H73" i="3"/>
  <c r="N92" i="3"/>
  <c r="N93" i="3" s="1"/>
  <c r="D12" i="3"/>
  <c r="M69" i="3"/>
  <c r="H103" i="2"/>
  <c r="H100" i="2"/>
  <c r="N52" i="2"/>
  <c r="K54" i="2"/>
  <c r="D100" i="2"/>
  <c r="D103" i="2"/>
  <c r="E100" i="2"/>
  <c r="E103" i="2"/>
  <c r="G54" i="2"/>
  <c r="M52" i="2"/>
  <c r="M54" i="2" s="1"/>
  <c r="J91" i="2"/>
  <c r="J103" i="2" s="1"/>
  <c r="N72" i="2"/>
  <c r="N89" i="2" s="1"/>
  <c r="N84" i="2"/>
  <c r="M23" i="2"/>
  <c r="N73" i="2"/>
  <c r="M87" i="2"/>
  <c r="M89" i="2" s="1"/>
  <c r="M91" i="2" s="1"/>
  <c r="N91" i="2"/>
  <c r="N23" i="2"/>
  <c r="M50" i="2"/>
  <c r="M10" i="2"/>
  <c r="M35" i="2"/>
  <c r="N35" i="2"/>
  <c r="AT61" i="1"/>
  <c r="AH115" i="1"/>
  <c r="AH117" i="1"/>
  <c r="AX115" i="1"/>
  <c r="AX13" i="1" s="1"/>
  <c r="AX117" i="1"/>
  <c r="AV115" i="1"/>
  <c r="T115" i="1"/>
  <c r="AV117" i="1"/>
  <c r="AV13" i="1" s="1"/>
  <c r="T117" i="1"/>
  <c r="AP117" i="1" s="1"/>
  <c r="AT117" i="1" s="1"/>
  <c r="AT24" i="1"/>
  <c r="T829" i="1"/>
  <c r="AM829" i="1"/>
  <c r="T902" i="1"/>
  <c r="T901" i="1"/>
  <c r="AL905" i="1"/>
  <c r="AL904" i="1"/>
  <c r="AL908" i="1"/>
  <c r="AL907" i="1"/>
  <c r="AO148" i="1"/>
  <c r="AT148" i="1" s="1"/>
  <c r="AO172" i="1"/>
  <c r="AT172" i="1" s="1"/>
  <c r="AO188" i="1"/>
  <c r="AT188" i="1" s="1"/>
  <c r="AT191" i="1"/>
  <c r="AP225" i="1"/>
  <c r="AT225" i="1" s="1"/>
  <c r="AP243" i="1"/>
  <c r="AT243" i="1" s="1"/>
  <c r="AP261" i="1"/>
  <c r="AT261" i="1" s="1"/>
  <c r="AR268" i="1"/>
  <c r="AT272" i="1"/>
  <c r="AT276" i="1"/>
  <c r="AT280" i="1"/>
  <c r="AT328" i="1"/>
  <c r="AG890" i="1"/>
  <c r="AH829" i="1"/>
  <c r="AH890" i="1" s="1"/>
  <c r="AH13" i="1" s="1"/>
  <c r="AO14" i="1"/>
  <c r="AL901" i="1"/>
  <c r="AL902" i="1"/>
  <c r="AO166" i="1"/>
  <c r="AT166" i="1" s="1"/>
  <c r="AS168" i="1"/>
  <c r="AT178" i="1"/>
  <c r="AR181" i="1"/>
  <c r="AT183" i="1"/>
  <c r="AP186" i="1"/>
  <c r="AT186" i="1" s="1"/>
  <c r="AT200" i="1"/>
  <c r="AT202" i="1"/>
  <c r="AT204" i="1"/>
  <c r="AT206" i="1"/>
  <c r="AT208" i="1"/>
  <c r="AT210" i="1"/>
  <c r="AT212" i="1"/>
  <c r="AT214" i="1"/>
  <c r="AT216" i="1"/>
  <c r="AT218" i="1"/>
  <c r="AO219" i="1"/>
  <c r="AT219" i="1" s="1"/>
  <c r="AP237" i="1"/>
  <c r="AT237" i="1" s="1"/>
  <c r="AO255" i="1"/>
  <c r="AT255" i="1" s="1"/>
  <c r="AX267" i="1"/>
  <c r="AT270" i="1"/>
  <c r="AT273" i="1"/>
  <c r="AT277" i="1"/>
  <c r="AT281" i="1"/>
  <c r="AO292" i="1"/>
  <c r="AT292" i="1" s="1"/>
  <c r="AP904" i="1"/>
  <c r="AP905" i="1"/>
  <c r="AP908" i="1"/>
  <c r="AP907" i="1"/>
  <c r="AT198" i="1"/>
  <c r="AT287" i="1"/>
  <c r="AO325" i="1"/>
  <c r="AT325" i="1" s="1"/>
  <c r="AT330" i="1"/>
  <c r="AK829" i="1"/>
  <c r="AR14" i="1"/>
  <c r="T904" i="1"/>
  <c r="T905" i="1"/>
  <c r="T908" i="1"/>
  <c r="T907" i="1"/>
  <c r="AO154" i="1"/>
  <c r="AT154" i="1" s="1"/>
  <c r="AS162" i="1"/>
  <c r="AT182" i="1"/>
  <c r="AS184" i="1"/>
  <c r="AS190" i="1"/>
  <c r="AT193" i="1"/>
  <c r="AO196" i="1"/>
  <c r="AT196" i="1" s="1"/>
  <c r="AO231" i="1"/>
  <c r="AT231" i="1" s="1"/>
  <c r="AO249" i="1"/>
  <c r="AT249" i="1" s="1"/>
  <c r="AT268" i="1"/>
  <c r="S829" i="1"/>
  <c r="AL829" i="1"/>
  <c r="AS14" i="1"/>
  <c r="AP902" i="1"/>
  <c r="AP901" i="1"/>
  <c r="AT267" i="1"/>
  <c r="AT344" i="1"/>
  <c r="AT425" i="1"/>
  <c r="AT429" i="1"/>
  <c r="AO296" i="1"/>
  <c r="AT296" i="1" s="1"/>
  <c r="AS306" i="1"/>
  <c r="AP322" i="1"/>
  <c r="AT322" i="1" s="1"/>
  <c r="AO324" i="1"/>
  <c r="AT324" i="1" s="1"/>
  <c r="AO329" i="1"/>
  <c r="AT329" i="1" s="1"/>
  <c r="AS344" i="1"/>
  <c r="AO346" i="1"/>
  <c r="AT346" i="1" s="1"/>
  <c r="AL898" i="1"/>
  <c r="AR357" i="1"/>
  <c r="AT364" i="1"/>
  <c r="AT366" i="1"/>
  <c r="AT387" i="1"/>
  <c r="AT397" i="1"/>
  <c r="AO410" i="1"/>
  <c r="AT410" i="1" s="1"/>
  <c r="AO423" i="1"/>
  <c r="AT423" i="1" s="1"/>
  <c r="AP442" i="1"/>
  <c r="AT442" i="1" s="1"/>
  <c r="AX270" i="1"/>
  <c r="AS288" i="1"/>
  <c r="AO308" i="1"/>
  <c r="AT308" i="1" s="1"/>
  <c r="AS318" i="1"/>
  <c r="AO327" i="1"/>
  <c r="AT327" i="1" s="1"/>
  <c r="AO338" i="1"/>
  <c r="AT338" i="1" s="1"/>
  <c r="AS367" i="1"/>
  <c r="AT386" i="1"/>
  <c r="AT389" i="1"/>
  <c r="AT406" i="1"/>
  <c r="AT409" i="1"/>
  <c r="AT422" i="1"/>
  <c r="AT552" i="1"/>
  <c r="AH899" i="1"/>
  <c r="AT411" i="1"/>
  <c r="AT473" i="1"/>
  <c r="AT487" i="1"/>
  <c r="AT381" i="1"/>
  <c r="AT385" i="1"/>
  <c r="AT345" i="1"/>
  <c r="AL899" i="1"/>
  <c r="AT414" i="1"/>
  <c r="AT426" i="1"/>
  <c r="AH898" i="1"/>
  <c r="T899" i="1"/>
  <c r="AO358" i="1"/>
  <c r="AT380" i="1"/>
  <c r="AO390" i="1"/>
  <c r="AT390" i="1" s="1"/>
  <c r="AS399" i="1"/>
  <c r="AO405" i="1"/>
  <c r="AT405" i="1" s="1"/>
  <c r="AP412" i="1"/>
  <c r="AT412" i="1" s="1"/>
  <c r="AO415" i="1"/>
  <c r="AT415" i="1" s="1"/>
  <c r="AP426" i="1"/>
  <c r="AP432" i="1"/>
  <c r="AT432" i="1" s="1"/>
  <c r="AX441" i="1"/>
  <c r="AP451" i="1"/>
  <c r="AT451" i="1" s="1"/>
  <c r="AO460" i="1"/>
  <c r="AT460" i="1" s="1"/>
  <c r="AS463" i="1"/>
  <c r="AP465" i="1"/>
  <c r="AT465" i="1"/>
  <c r="AO478" i="1"/>
  <c r="AT478" i="1" s="1"/>
  <c r="AS481" i="1"/>
  <c r="AP483" i="1"/>
  <c r="AT483" i="1" s="1"/>
  <c r="AP487" i="1"/>
  <c r="AO490" i="1"/>
  <c r="AT490" i="1" s="1"/>
  <c r="AT493" i="1"/>
  <c r="AO509" i="1"/>
  <c r="AT509" i="1" s="1"/>
  <c r="AT515" i="1"/>
  <c r="AO517" i="1"/>
  <c r="AT517" i="1" s="1"/>
  <c r="AT529" i="1"/>
  <c r="AT547" i="1"/>
  <c r="AT558" i="1"/>
  <c r="AP619" i="1"/>
  <c r="AT619" i="1" s="1"/>
  <c r="AT447" i="1"/>
  <c r="AT459" i="1"/>
  <c r="AT472" i="1"/>
  <c r="AS475" i="1"/>
  <c r="AT477" i="1"/>
  <c r="AT488" i="1"/>
  <c r="AT489" i="1"/>
  <c r="AT497" i="1"/>
  <c r="AT503" i="1"/>
  <c r="AT508" i="1"/>
  <c r="AT511" i="1"/>
  <c r="AT514" i="1"/>
  <c r="AT521" i="1"/>
  <c r="AT531" i="1"/>
  <c r="AT549" i="1"/>
  <c r="AT562" i="1"/>
  <c r="AT382" i="1"/>
  <c r="AP401" i="1"/>
  <c r="AT401" i="1" s="1"/>
  <c r="AP463" i="1"/>
  <c r="AT463" i="1" s="1"/>
  <c r="AO470" i="1"/>
  <c r="AT470" i="1" s="1"/>
  <c r="AP481" i="1"/>
  <c r="AT481" i="1" s="1"/>
  <c r="AT539" i="1"/>
  <c r="A564" i="1"/>
  <c r="N564" i="1" s="1"/>
  <c r="AJ564" i="1" s="1"/>
  <c r="N563" i="1"/>
  <c r="AJ563" i="1" s="1"/>
  <c r="AT643" i="1"/>
  <c r="AT646" i="1"/>
  <c r="AT740" i="1"/>
  <c r="AO373" i="1"/>
  <c r="AT373" i="1" s="1"/>
  <c r="AS387" i="1"/>
  <c r="AS430" i="1"/>
  <c r="AS449" i="1"/>
  <c r="AS451" i="1"/>
  <c r="AT453" i="1"/>
  <c r="AT466" i="1"/>
  <c r="AS469" i="1"/>
  <c r="AT471" i="1"/>
  <c r="AT484" i="1"/>
  <c r="AT502" i="1"/>
  <c r="AT505" i="1"/>
  <c r="AT506" i="1"/>
  <c r="AT518" i="1"/>
  <c r="AT533" i="1"/>
  <c r="AT538" i="1"/>
  <c r="T898" i="1"/>
  <c r="AO357" i="1"/>
  <c r="AO384" i="1"/>
  <c r="AT384" i="1" s="1"/>
  <c r="AO413" i="1"/>
  <c r="AT413" i="1" s="1"/>
  <c r="AT417" i="1"/>
  <c r="AP420" i="1"/>
  <c r="AT420" i="1" s="1"/>
  <c r="AO427" i="1"/>
  <c r="AT427" i="1" s="1"/>
  <c r="AT434" i="1"/>
  <c r="AT435" i="1"/>
  <c r="AP457" i="1"/>
  <c r="AT457" i="1" s="1"/>
  <c r="AO464" i="1"/>
  <c r="AT464" i="1" s="1"/>
  <c r="AP475" i="1"/>
  <c r="AT475" i="1" s="1"/>
  <c r="AO482" i="1"/>
  <c r="AT482" i="1" s="1"/>
  <c r="AP496" i="1"/>
  <c r="AT496" i="1" s="1"/>
  <c r="AP530" i="1"/>
  <c r="AT530" i="1" s="1"/>
  <c r="AT532" i="1"/>
  <c r="AT545" i="1"/>
  <c r="AP548" i="1"/>
  <c r="AT548" i="1" s="1"/>
  <c r="AT550" i="1"/>
  <c r="AP500" i="1"/>
  <c r="AT500" i="1" s="1"/>
  <c r="AO507" i="1"/>
  <c r="AT507" i="1" s="1"/>
  <c r="AS516" i="1"/>
  <c r="AO525" i="1"/>
  <c r="AT525" i="1" s="1"/>
  <c r="AS528" i="1"/>
  <c r="AO534" i="1"/>
  <c r="AT534" i="1" s="1"/>
  <c r="AO543" i="1"/>
  <c r="AT543" i="1" s="1"/>
  <c r="AS546" i="1"/>
  <c r="AP554" i="1"/>
  <c r="AT554" i="1" s="1"/>
  <c r="AP558" i="1"/>
  <c r="AP562" i="1"/>
  <c r="AO607" i="1"/>
  <c r="AT607" i="1" s="1"/>
  <c r="AT610" i="1"/>
  <c r="AT613" i="1"/>
  <c r="AT616" i="1"/>
  <c r="AT622" i="1"/>
  <c r="AT627" i="1"/>
  <c r="AT630" i="1"/>
  <c r="AT633" i="1"/>
  <c r="AT636" i="1"/>
  <c r="AT641" i="1"/>
  <c r="AT655" i="1"/>
  <c r="AS492" i="1"/>
  <c r="AP512" i="1"/>
  <c r="AT512" i="1" s="1"/>
  <c r="AO519" i="1"/>
  <c r="AT519" i="1" s="1"/>
  <c r="AT524" i="1"/>
  <c r="AO528" i="1"/>
  <c r="AT528" i="1" s="1"/>
  <c r="AO537" i="1"/>
  <c r="AT537" i="1" s="1"/>
  <c r="AS540" i="1"/>
  <c r="AT542" i="1"/>
  <c r="AO546" i="1"/>
  <c r="AT546" i="1" s="1"/>
  <c r="AP552" i="1"/>
  <c r="AO557" i="1"/>
  <c r="AT557" i="1" s="1"/>
  <c r="AT606" i="1"/>
  <c r="AT609" i="1"/>
  <c r="AT615" i="1"/>
  <c r="AT621" i="1"/>
  <c r="AT626" i="1"/>
  <c r="AT632" i="1"/>
  <c r="AT638" i="1"/>
  <c r="AT640" i="1"/>
  <c r="AT686" i="1"/>
  <c r="AP494" i="1"/>
  <c r="AT494" i="1" s="1"/>
  <c r="AO501" i="1"/>
  <c r="AT501" i="1" s="1"/>
  <c r="AT526" i="1"/>
  <c r="AP527" i="1"/>
  <c r="AT527" i="1" s="1"/>
  <c r="AP536" i="1"/>
  <c r="AT536" i="1" s="1"/>
  <c r="AT544" i="1"/>
  <c r="AP545" i="1"/>
  <c r="AT583" i="1"/>
  <c r="AT589" i="1"/>
  <c r="AT595" i="1"/>
  <c r="AP667" i="1"/>
  <c r="AT667" i="1" s="1"/>
  <c r="AV667" i="1"/>
  <c r="AP640" i="1"/>
  <c r="AS648" i="1"/>
  <c r="AO669" i="1"/>
  <c r="AT669" i="1" s="1"/>
  <c r="AS672" i="1"/>
  <c r="AO679" i="1"/>
  <c r="AT679" i="1" s="1"/>
  <c r="AP680" i="1"/>
  <c r="AT680" i="1"/>
  <c r="AT683" i="1"/>
  <c r="AP690" i="1"/>
  <c r="AT690" i="1" s="1"/>
  <c r="AO693" i="1"/>
  <c r="AT693" i="1" s="1"/>
  <c r="AP733" i="1"/>
  <c r="AT733" i="1" s="1"/>
  <c r="AT745" i="1"/>
  <c r="AT748" i="1"/>
  <c r="AT758" i="1"/>
  <c r="AT766" i="1"/>
  <c r="AO663" i="1"/>
  <c r="AT663" i="1" s="1"/>
  <c r="AT668" i="1"/>
  <c r="AO691" i="1"/>
  <c r="AT691" i="1" s="1"/>
  <c r="AP692" i="1"/>
  <c r="AT692" i="1"/>
  <c r="AP702" i="1"/>
  <c r="AT702" i="1" s="1"/>
  <c r="AO734" i="1"/>
  <c r="AT734" i="1" s="1"/>
  <c r="AO742" i="1"/>
  <c r="AT742" i="1" s="1"/>
  <c r="AT743" i="1"/>
  <c r="AT768" i="1"/>
  <c r="AT794" i="1"/>
  <c r="AS638" i="1"/>
  <c r="AT675" i="1"/>
  <c r="AT697" i="1"/>
  <c r="AT698" i="1"/>
  <c r="AT701" i="1"/>
  <c r="AT736" i="1"/>
  <c r="AT739" i="1"/>
  <c r="AT671" i="1"/>
  <c r="AT704" i="1"/>
  <c r="AT710" i="1"/>
  <c r="AT716" i="1"/>
  <c r="AT722" i="1"/>
  <c r="AT728" i="1"/>
  <c r="AT767" i="1"/>
  <c r="AO657" i="1"/>
  <c r="AT657" i="1" s="1"/>
  <c r="AO673" i="1"/>
  <c r="AT673" i="1" s="1"/>
  <c r="AP674" i="1"/>
  <c r="AT674" i="1" s="1"/>
  <c r="AP684" i="1"/>
  <c r="AT684" i="1" s="1"/>
  <c r="AO687" i="1"/>
  <c r="AT687" i="1" s="1"/>
  <c r="AO763" i="1"/>
  <c r="AT763" i="1" s="1"/>
  <c r="AT770" i="1"/>
  <c r="AP737" i="1"/>
  <c r="AT737" i="1" s="1"/>
  <c r="AO744" i="1"/>
  <c r="AT744" i="1" s="1"/>
  <c r="AS753" i="1"/>
  <c r="AP764" i="1"/>
  <c r="AT764" i="1" s="1"/>
  <c r="AT797" i="1"/>
  <c r="AT800" i="1"/>
  <c r="AO806" i="1"/>
  <c r="AT806" i="1" s="1"/>
  <c r="AT813" i="1"/>
  <c r="AT827" i="1"/>
  <c r="AT878" i="1"/>
  <c r="AT779" i="1"/>
  <c r="AT782" i="1"/>
  <c r="AT785" i="1"/>
  <c r="AT788" i="1"/>
  <c r="AP794" i="1"/>
  <c r="AT796" i="1"/>
  <c r="AT799" i="1"/>
  <c r="AT832" i="1"/>
  <c r="AT752" i="1"/>
  <c r="AT790" i="1"/>
  <c r="AT793" i="1"/>
  <c r="AT801" i="1"/>
  <c r="AT803" i="1"/>
  <c r="O890" i="1"/>
  <c r="P892" i="1"/>
  <c r="P2" i="1" s="1"/>
  <c r="AT778" i="1"/>
  <c r="AT781" i="1"/>
  <c r="AT784" i="1"/>
  <c r="AT787" i="1"/>
  <c r="AT807" i="1"/>
  <c r="AT820" i="1"/>
  <c r="AO738" i="1"/>
  <c r="AT738" i="1" s="1"/>
  <c r="AO765" i="1"/>
  <c r="AT765" i="1" s="1"/>
  <c r="AO771" i="1"/>
  <c r="AT771" i="1" s="1"/>
  <c r="AP773" i="1"/>
  <c r="AT773" i="1" s="1"/>
  <c r="AO777" i="1"/>
  <c r="AT777" i="1" s="1"/>
  <c r="AO780" i="1"/>
  <c r="AT780" i="1" s="1"/>
  <c r="AO783" i="1"/>
  <c r="AT783" i="1" s="1"/>
  <c r="AO789" i="1"/>
  <c r="AT789" i="1" s="1"/>
  <c r="AT804" i="1"/>
  <c r="AP801" i="1"/>
  <c r="AO808" i="1"/>
  <c r="AT808" i="1" s="1"/>
  <c r="AO812" i="1"/>
  <c r="AT812" i="1" s="1"/>
  <c r="AM888" i="1"/>
  <c r="AN894" i="1" s="1"/>
  <c r="AN4" i="1" s="1"/>
  <c r="T888" i="1"/>
  <c r="AO855" i="1"/>
  <c r="AT855" i="1" s="1"/>
  <c r="R896" i="1"/>
  <c r="AO849" i="1"/>
  <c r="AT849" i="1" s="1"/>
  <c r="AP854" i="1"/>
  <c r="AT854" i="1"/>
  <c r="AF896" i="1"/>
  <c r="AS817" i="1"/>
  <c r="AP819" i="1"/>
  <c r="AT819" i="1"/>
  <c r="AO826" i="1"/>
  <c r="AT826" i="1" s="1"/>
  <c r="AA896" i="1"/>
  <c r="S888" i="1"/>
  <c r="T894" i="1" s="1"/>
  <c r="T4" i="1" s="1"/>
  <c r="AR888" i="1"/>
  <c r="AR835" i="1"/>
  <c r="AL888" i="1"/>
  <c r="AT822" i="1"/>
  <c r="AH894" i="1"/>
  <c r="AH4" i="1" s="1"/>
  <c r="AO802" i="1"/>
  <c r="AT802" i="1" s="1"/>
  <c r="AO814" i="1"/>
  <c r="AT814" i="1" s="1"/>
  <c r="AP825" i="1"/>
  <c r="AT825" i="1"/>
  <c r="W892" i="1"/>
  <c r="W2" i="1" s="1"/>
  <c r="V890" i="1"/>
  <c r="AC890" i="1"/>
  <c r="AD892" i="1"/>
  <c r="AD2" i="1" s="1"/>
  <c r="AK888" i="1"/>
  <c r="AA892" i="1"/>
  <c r="AA2" i="1" s="1"/>
  <c r="AS832" i="1"/>
  <c r="AS888" i="1" s="1"/>
  <c r="AP835" i="1"/>
  <c r="N54" i="2" l="1"/>
  <c r="N50" i="3"/>
  <c r="N47" i="3"/>
  <c r="M30" i="3"/>
  <c r="M34" i="3"/>
  <c r="M52" i="3" s="1"/>
  <c r="N68" i="3"/>
  <c r="N72" i="3"/>
  <c r="N89" i="3" s="1"/>
  <c r="N91" i="3" s="1"/>
  <c r="N46" i="3"/>
  <c r="N39" i="3"/>
  <c r="G100" i="3"/>
  <c r="G103" i="3"/>
  <c r="M72" i="3"/>
  <c r="M89" i="3" s="1"/>
  <c r="M91" i="3" s="1"/>
  <c r="M68" i="3"/>
  <c r="N87" i="3"/>
  <c r="N84" i="3"/>
  <c r="H61" i="3"/>
  <c r="J10" i="3"/>
  <c r="N34" i="3"/>
  <c r="N30" i="3"/>
  <c r="M46" i="3"/>
  <c r="M39" i="3"/>
  <c r="J54" i="3"/>
  <c r="N38" i="3"/>
  <c r="N35" i="3"/>
  <c r="K54" i="3"/>
  <c r="N20" i="3"/>
  <c r="N28" i="3" s="1"/>
  <c r="N12" i="3"/>
  <c r="M20" i="3"/>
  <c r="M28" i="3" s="1"/>
  <c r="M54" i="3" s="1"/>
  <c r="M12" i="3"/>
  <c r="D100" i="3"/>
  <c r="D103" i="3"/>
  <c r="E89" i="3"/>
  <c r="E91" i="3" s="1"/>
  <c r="E100" i="3" s="1"/>
  <c r="J52" i="3"/>
  <c r="M100" i="2"/>
  <c r="M103" i="2"/>
  <c r="N100" i="2"/>
  <c r="N103" i="2"/>
  <c r="J100" i="2"/>
  <c r="N10" i="2"/>
  <c r="N61" i="2" s="1"/>
  <c r="M61" i="2"/>
  <c r="G103" i="2"/>
  <c r="G100" i="2"/>
  <c r="K103" i="2"/>
  <c r="K100" i="2"/>
  <c r="AX10" i="1"/>
  <c r="AX12" i="1"/>
  <c r="H13" i="1"/>
  <c r="AV10" i="1"/>
  <c r="AV8" i="1"/>
  <c r="AV12" i="1"/>
  <c r="AP899" i="1"/>
  <c r="AT358" i="1"/>
  <c r="AR829" i="1"/>
  <c r="AR890" i="1" s="1"/>
  <c r="AR13" i="1" s="1"/>
  <c r="AR10" i="1" s="1"/>
  <c r="AH892" i="1"/>
  <c r="AH2" i="1" s="1"/>
  <c r="P896" i="1"/>
  <c r="O13" i="1"/>
  <c r="AP898" i="1"/>
  <c r="AT357" i="1"/>
  <c r="AS829" i="1"/>
  <c r="AS890" i="1" s="1"/>
  <c r="AS13" i="1" s="1"/>
  <c r="AS10" i="1" s="1"/>
  <c r="AL892" i="1"/>
  <c r="AL2" i="1" s="1"/>
  <c r="AK890" i="1"/>
  <c r="AM890" i="1"/>
  <c r="AN892" i="1"/>
  <c r="AN2" i="1" s="1"/>
  <c r="AL894" i="1"/>
  <c r="AL4" i="1" s="1"/>
  <c r="AO888" i="1"/>
  <c r="AP894" i="1" s="1"/>
  <c r="AP4" i="1" s="1"/>
  <c r="AL890" i="1"/>
  <c r="AL13" i="1" s="1"/>
  <c r="AO829" i="1"/>
  <c r="AT14" i="1"/>
  <c r="T890" i="1"/>
  <c r="T13" i="1" s="1"/>
  <c r="T892" i="1"/>
  <c r="T2" i="1" s="1"/>
  <c r="S890" i="1"/>
  <c r="AD896" i="1"/>
  <c r="AC13" i="1"/>
  <c r="AP115" i="1"/>
  <c r="AP888" i="1"/>
  <c r="AT835" i="1"/>
  <c r="AT888" i="1" s="1"/>
  <c r="W896" i="1"/>
  <c r="V13" i="1"/>
  <c r="AH896" i="1"/>
  <c r="AG13" i="1"/>
  <c r="E103" i="3" l="1"/>
  <c r="M100" i="3"/>
  <c r="M103" i="3"/>
  <c r="N52" i="3"/>
  <c r="J61" i="3"/>
  <c r="K10" i="3"/>
  <c r="N54" i="3"/>
  <c r="J103" i="3"/>
  <c r="J100" i="3"/>
  <c r="K103" i="3"/>
  <c r="K100" i="3"/>
  <c r="AO890" i="1"/>
  <c r="AL896" i="1"/>
  <c r="AK13" i="1"/>
  <c r="T896" i="1"/>
  <c r="S13" i="1"/>
  <c r="AT115" i="1"/>
  <c r="AP829" i="1"/>
  <c r="AP890" i="1" s="1"/>
  <c r="AP13" i="1" s="1"/>
  <c r="AT829" i="1"/>
  <c r="AT890" i="1" s="1"/>
  <c r="AT13" i="1" s="1"/>
  <c r="AT10" i="1" s="1"/>
  <c r="AN896" i="1"/>
  <c r="AM13" i="1"/>
  <c r="N100" i="3" l="1"/>
  <c r="N103" i="3"/>
  <c r="K61" i="3"/>
  <c r="M10" i="3"/>
  <c r="AP892" i="1"/>
  <c r="AP2" i="1" s="1"/>
  <c r="AP896" i="1"/>
  <c r="AO13" i="1"/>
  <c r="N10" i="3" l="1"/>
  <c r="N61" i="3" s="1"/>
  <c r="M61" i="3"/>
</calcChain>
</file>

<file path=xl/comments1.xml><?xml version="1.0" encoding="utf-8"?>
<comments xmlns="http://schemas.openxmlformats.org/spreadsheetml/2006/main">
  <authors>
    <author>Никола Павлов</author>
  </authors>
  <commentList>
    <comment ref="D42" authorId="0" shapeId="0">
      <text>
        <r>
          <rPr>
            <sz val="10"/>
            <color indexed="81"/>
            <rFont val="Times New Roman"/>
            <family val="1"/>
            <charset val="204"/>
          </rPr>
          <t xml:space="preserve">Включва </t>
        </r>
        <r>
          <rPr>
            <b/>
            <i/>
            <sz val="10"/>
            <color indexed="10"/>
            <rFont val="Times New Roman"/>
            <family val="1"/>
            <charset val="204"/>
          </rPr>
          <t xml:space="preserve">"червено" </t>
        </r>
        <r>
          <rPr>
            <b/>
            <i/>
            <sz val="10"/>
            <color indexed="81"/>
            <rFont val="Times New Roman"/>
            <family val="1"/>
            <charset val="204"/>
          </rPr>
          <t>Кт салдо</t>
        </r>
        <r>
          <rPr>
            <sz val="10"/>
            <color indexed="81"/>
            <rFont val="Times New Roman"/>
            <family val="1"/>
            <charset val="204"/>
          </rPr>
          <t xml:space="preserve"> за </t>
        </r>
        <r>
          <rPr>
            <b/>
            <sz val="10"/>
            <color indexed="81"/>
            <rFont val="Times New Roman"/>
            <family val="1"/>
            <charset val="204"/>
          </rPr>
          <t>сметки 4020</t>
        </r>
        <r>
          <rPr>
            <sz val="10"/>
            <color indexed="81"/>
            <rFont val="Times New Roman"/>
            <family val="1"/>
            <charset val="204"/>
          </rPr>
          <t xml:space="preserve"> и </t>
        </r>
        <r>
          <rPr>
            <b/>
            <sz val="10"/>
            <color indexed="81"/>
            <rFont val="Times New Roman"/>
            <family val="1"/>
            <charset val="204"/>
          </rPr>
          <t>4040</t>
        </r>
        <r>
          <rPr>
            <sz val="10"/>
            <color indexed="81"/>
            <rFont val="Times New Roman"/>
            <family val="1"/>
            <charset val="204"/>
          </rPr>
          <t xml:space="preserve"> текущо през годината, с изключение на годишната оборотна ведомост.
</t>
        </r>
      </text>
    </comment>
    <comment ref="G42" authorId="0" shapeId="0">
      <text>
        <r>
          <rPr>
            <sz val="10"/>
            <color indexed="81"/>
            <rFont val="Times New Roman"/>
            <family val="1"/>
            <charset val="204"/>
          </rPr>
          <t xml:space="preserve">Включва </t>
        </r>
        <r>
          <rPr>
            <b/>
            <i/>
            <sz val="10"/>
            <color indexed="10"/>
            <rFont val="Times New Roman"/>
            <family val="1"/>
            <charset val="204"/>
          </rPr>
          <t xml:space="preserve">"червено" </t>
        </r>
        <r>
          <rPr>
            <b/>
            <i/>
            <sz val="10"/>
            <color indexed="81"/>
            <rFont val="Times New Roman"/>
            <family val="1"/>
            <charset val="204"/>
          </rPr>
          <t>Кт салдо</t>
        </r>
        <r>
          <rPr>
            <sz val="10"/>
            <color indexed="81"/>
            <rFont val="Times New Roman"/>
            <family val="1"/>
            <charset val="204"/>
          </rPr>
          <t xml:space="preserve"> за </t>
        </r>
        <r>
          <rPr>
            <b/>
            <sz val="10"/>
            <color indexed="81"/>
            <rFont val="Times New Roman"/>
            <family val="1"/>
            <charset val="204"/>
          </rPr>
          <t>сметки 4020</t>
        </r>
        <r>
          <rPr>
            <sz val="10"/>
            <color indexed="81"/>
            <rFont val="Times New Roman"/>
            <family val="1"/>
            <charset val="204"/>
          </rPr>
          <t xml:space="preserve"> и </t>
        </r>
        <r>
          <rPr>
            <b/>
            <sz val="10"/>
            <color indexed="81"/>
            <rFont val="Times New Roman"/>
            <family val="1"/>
            <charset val="204"/>
          </rPr>
          <t>4040</t>
        </r>
        <r>
          <rPr>
            <sz val="10"/>
            <color indexed="81"/>
            <rFont val="Times New Roman"/>
            <family val="1"/>
            <charset val="204"/>
          </rPr>
          <t xml:space="preserve"> текущо през годината, с изключение на годишната оборотна ведомост.
</t>
        </r>
      </text>
    </comment>
    <comment ref="J42" authorId="0" shapeId="0">
      <text>
        <r>
          <rPr>
            <sz val="10"/>
            <color indexed="81"/>
            <rFont val="Times New Roman"/>
            <family val="1"/>
            <charset val="204"/>
          </rPr>
          <t xml:space="preserve">Включва </t>
        </r>
        <r>
          <rPr>
            <b/>
            <i/>
            <sz val="10"/>
            <color indexed="10"/>
            <rFont val="Times New Roman"/>
            <family val="1"/>
            <charset val="204"/>
          </rPr>
          <t xml:space="preserve">"червено" </t>
        </r>
        <r>
          <rPr>
            <b/>
            <i/>
            <sz val="10"/>
            <color indexed="81"/>
            <rFont val="Times New Roman"/>
            <family val="1"/>
            <charset val="204"/>
          </rPr>
          <t>Кт салдо</t>
        </r>
        <r>
          <rPr>
            <sz val="10"/>
            <color indexed="81"/>
            <rFont val="Times New Roman"/>
            <family val="1"/>
            <charset val="204"/>
          </rPr>
          <t xml:space="preserve"> за </t>
        </r>
        <r>
          <rPr>
            <b/>
            <sz val="10"/>
            <color indexed="81"/>
            <rFont val="Times New Roman"/>
            <family val="1"/>
            <charset val="204"/>
          </rPr>
          <t>сметки 4020</t>
        </r>
        <r>
          <rPr>
            <sz val="10"/>
            <color indexed="81"/>
            <rFont val="Times New Roman"/>
            <family val="1"/>
            <charset val="204"/>
          </rPr>
          <t xml:space="preserve"> и </t>
        </r>
        <r>
          <rPr>
            <b/>
            <sz val="10"/>
            <color indexed="81"/>
            <rFont val="Times New Roman"/>
            <family val="1"/>
            <charset val="204"/>
          </rPr>
          <t>4040</t>
        </r>
        <r>
          <rPr>
            <sz val="10"/>
            <color indexed="81"/>
            <rFont val="Times New Roman"/>
            <family val="1"/>
            <charset val="204"/>
          </rPr>
          <t xml:space="preserve"> текущо през годината, с изключение на годишната оборотна ведомост.
</t>
        </r>
      </text>
    </comment>
    <comment ref="M42" authorId="0" shapeId="0">
      <text>
        <r>
          <rPr>
            <sz val="10"/>
            <color indexed="81"/>
            <rFont val="Times New Roman"/>
            <family val="1"/>
            <charset val="204"/>
          </rPr>
          <t xml:space="preserve">Включва </t>
        </r>
        <r>
          <rPr>
            <b/>
            <i/>
            <sz val="10"/>
            <color indexed="10"/>
            <rFont val="Times New Roman"/>
            <family val="1"/>
            <charset val="204"/>
          </rPr>
          <t xml:space="preserve">"червено" </t>
        </r>
        <r>
          <rPr>
            <b/>
            <i/>
            <sz val="10"/>
            <color indexed="81"/>
            <rFont val="Times New Roman"/>
            <family val="1"/>
            <charset val="204"/>
          </rPr>
          <t>Кт салдо</t>
        </r>
        <r>
          <rPr>
            <sz val="10"/>
            <color indexed="81"/>
            <rFont val="Times New Roman"/>
            <family val="1"/>
            <charset val="204"/>
          </rPr>
          <t xml:space="preserve"> за </t>
        </r>
        <r>
          <rPr>
            <b/>
            <sz val="10"/>
            <color indexed="81"/>
            <rFont val="Times New Roman"/>
            <family val="1"/>
            <charset val="204"/>
          </rPr>
          <t>сметки 4020</t>
        </r>
        <r>
          <rPr>
            <sz val="10"/>
            <color indexed="81"/>
            <rFont val="Times New Roman"/>
            <family val="1"/>
            <charset val="204"/>
          </rPr>
          <t xml:space="preserve"> и </t>
        </r>
        <r>
          <rPr>
            <b/>
            <sz val="10"/>
            <color indexed="81"/>
            <rFont val="Times New Roman"/>
            <family val="1"/>
            <charset val="204"/>
          </rPr>
          <t>4040</t>
        </r>
        <r>
          <rPr>
            <sz val="10"/>
            <color indexed="81"/>
            <rFont val="Times New Roman"/>
            <family val="1"/>
            <charset val="204"/>
          </rPr>
          <t xml:space="preserve"> текущо през годината, с изключение на годишната оборотна ведомост.
</t>
        </r>
      </text>
    </comment>
  </commentList>
</comments>
</file>

<file path=xl/comments2.xml><?xml version="1.0" encoding="utf-8"?>
<comments xmlns="http://schemas.openxmlformats.org/spreadsheetml/2006/main">
  <authors>
    <author>Никола Павлов</author>
  </authors>
  <commentList>
    <comment ref="D42" authorId="0" shapeId="0">
      <text>
        <r>
          <rPr>
            <sz val="10"/>
            <color indexed="81"/>
            <rFont val="Times New Roman"/>
            <family val="1"/>
            <charset val="204"/>
          </rPr>
          <t xml:space="preserve">Включва </t>
        </r>
        <r>
          <rPr>
            <b/>
            <i/>
            <sz val="10"/>
            <color indexed="10"/>
            <rFont val="Times New Roman"/>
            <family val="1"/>
            <charset val="204"/>
          </rPr>
          <t xml:space="preserve">"червено" </t>
        </r>
        <r>
          <rPr>
            <b/>
            <i/>
            <sz val="10"/>
            <color indexed="81"/>
            <rFont val="Times New Roman"/>
            <family val="1"/>
            <charset val="204"/>
          </rPr>
          <t>Кт салдо</t>
        </r>
        <r>
          <rPr>
            <sz val="10"/>
            <color indexed="81"/>
            <rFont val="Times New Roman"/>
            <family val="1"/>
            <charset val="204"/>
          </rPr>
          <t xml:space="preserve"> за </t>
        </r>
        <r>
          <rPr>
            <b/>
            <sz val="10"/>
            <color indexed="81"/>
            <rFont val="Times New Roman"/>
            <family val="1"/>
            <charset val="204"/>
          </rPr>
          <t>сметки 4020</t>
        </r>
        <r>
          <rPr>
            <sz val="10"/>
            <color indexed="81"/>
            <rFont val="Times New Roman"/>
            <family val="1"/>
            <charset val="204"/>
          </rPr>
          <t xml:space="preserve"> и </t>
        </r>
        <r>
          <rPr>
            <b/>
            <sz val="10"/>
            <color indexed="81"/>
            <rFont val="Times New Roman"/>
            <family val="1"/>
            <charset val="204"/>
          </rPr>
          <t>4040</t>
        </r>
        <r>
          <rPr>
            <sz val="10"/>
            <color indexed="81"/>
            <rFont val="Times New Roman"/>
            <family val="1"/>
            <charset val="204"/>
          </rPr>
          <t xml:space="preserve"> текущо през годината, с изключение на годишната оборотна ведомост.
</t>
        </r>
      </text>
    </comment>
    <comment ref="G42" authorId="0" shapeId="0">
      <text>
        <r>
          <rPr>
            <sz val="10"/>
            <color indexed="81"/>
            <rFont val="Times New Roman"/>
            <family val="1"/>
            <charset val="204"/>
          </rPr>
          <t xml:space="preserve">Включва </t>
        </r>
        <r>
          <rPr>
            <b/>
            <i/>
            <sz val="10"/>
            <color indexed="10"/>
            <rFont val="Times New Roman"/>
            <family val="1"/>
            <charset val="204"/>
          </rPr>
          <t xml:space="preserve">"червено" </t>
        </r>
        <r>
          <rPr>
            <b/>
            <i/>
            <sz val="10"/>
            <color indexed="81"/>
            <rFont val="Times New Roman"/>
            <family val="1"/>
            <charset val="204"/>
          </rPr>
          <t>Кт салдо</t>
        </r>
        <r>
          <rPr>
            <sz val="10"/>
            <color indexed="81"/>
            <rFont val="Times New Roman"/>
            <family val="1"/>
            <charset val="204"/>
          </rPr>
          <t xml:space="preserve"> за </t>
        </r>
        <r>
          <rPr>
            <b/>
            <sz val="10"/>
            <color indexed="81"/>
            <rFont val="Times New Roman"/>
            <family val="1"/>
            <charset val="204"/>
          </rPr>
          <t>сметки 4020</t>
        </r>
        <r>
          <rPr>
            <sz val="10"/>
            <color indexed="81"/>
            <rFont val="Times New Roman"/>
            <family val="1"/>
            <charset val="204"/>
          </rPr>
          <t xml:space="preserve"> и </t>
        </r>
        <r>
          <rPr>
            <b/>
            <sz val="10"/>
            <color indexed="81"/>
            <rFont val="Times New Roman"/>
            <family val="1"/>
            <charset val="204"/>
          </rPr>
          <t>4040</t>
        </r>
        <r>
          <rPr>
            <sz val="10"/>
            <color indexed="81"/>
            <rFont val="Times New Roman"/>
            <family val="1"/>
            <charset val="204"/>
          </rPr>
          <t xml:space="preserve"> текущо през годината, с изключение на годишната оборотна ведомост.
</t>
        </r>
      </text>
    </comment>
    <comment ref="J42" authorId="0" shapeId="0">
      <text>
        <r>
          <rPr>
            <sz val="10"/>
            <color indexed="81"/>
            <rFont val="Times New Roman"/>
            <family val="1"/>
            <charset val="204"/>
          </rPr>
          <t xml:space="preserve">Включва </t>
        </r>
        <r>
          <rPr>
            <b/>
            <i/>
            <sz val="10"/>
            <color indexed="10"/>
            <rFont val="Times New Roman"/>
            <family val="1"/>
            <charset val="204"/>
          </rPr>
          <t xml:space="preserve">"червено" </t>
        </r>
        <r>
          <rPr>
            <b/>
            <i/>
            <sz val="10"/>
            <color indexed="81"/>
            <rFont val="Times New Roman"/>
            <family val="1"/>
            <charset val="204"/>
          </rPr>
          <t>Кт салдо</t>
        </r>
        <r>
          <rPr>
            <sz val="10"/>
            <color indexed="81"/>
            <rFont val="Times New Roman"/>
            <family val="1"/>
            <charset val="204"/>
          </rPr>
          <t xml:space="preserve"> за </t>
        </r>
        <r>
          <rPr>
            <b/>
            <sz val="10"/>
            <color indexed="81"/>
            <rFont val="Times New Roman"/>
            <family val="1"/>
            <charset val="204"/>
          </rPr>
          <t>сметки 4020</t>
        </r>
        <r>
          <rPr>
            <sz val="10"/>
            <color indexed="81"/>
            <rFont val="Times New Roman"/>
            <family val="1"/>
            <charset val="204"/>
          </rPr>
          <t xml:space="preserve"> и </t>
        </r>
        <r>
          <rPr>
            <b/>
            <sz val="10"/>
            <color indexed="81"/>
            <rFont val="Times New Roman"/>
            <family val="1"/>
            <charset val="204"/>
          </rPr>
          <t>4040</t>
        </r>
        <r>
          <rPr>
            <sz val="10"/>
            <color indexed="81"/>
            <rFont val="Times New Roman"/>
            <family val="1"/>
            <charset val="204"/>
          </rPr>
          <t xml:space="preserve"> текущо през годината, с изключение на годишната оборотна ведомост.
</t>
        </r>
      </text>
    </comment>
    <comment ref="M42" authorId="0" shapeId="0">
      <text>
        <r>
          <rPr>
            <sz val="10"/>
            <color indexed="81"/>
            <rFont val="Times New Roman"/>
            <family val="1"/>
            <charset val="204"/>
          </rPr>
          <t xml:space="preserve">Включва </t>
        </r>
        <r>
          <rPr>
            <b/>
            <i/>
            <sz val="10"/>
            <color indexed="10"/>
            <rFont val="Times New Roman"/>
            <family val="1"/>
            <charset val="204"/>
          </rPr>
          <t xml:space="preserve">"червено" </t>
        </r>
        <r>
          <rPr>
            <b/>
            <i/>
            <sz val="10"/>
            <color indexed="81"/>
            <rFont val="Times New Roman"/>
            <family val="1"/>
            <charset val="204"/>
          </rPr>
          <t>Кт салдо</t>
        </r>
        <r>
          <rPr>
            <sz val="10"/>
            <color indexed="81"/>
            <rFont val="Times New Roman"/>
            <family val="1"/>
            <charset val="204"/>
          </rPr>
          <t xml:space="preserve"> за </t>
        </r>
        <r>
          <rPr>
            <b/>
            <sz val="10"/>
            <color indexed="81"/>
            <rFont val="Times New Roman"/>
            <family val="1"/>
            <charset val="204"/>
          </rPr>
          <t>сметки 4020</t>
        </r>
        <r>
          <rPr>
            <sz val="10"/>
            <color indexed="81"/>
            <rFont val="Times New Roman"/>
            <family val="1"/>
            <charset val="204"/>
          </rPr>
          <t xml:space="preserve"> и </t>
        </r>
        <r>
          <rPr>
            <b/>
            <sz val="10"/>
            <color indexed="81"/>
            <rFont val="Times New Roman"/>
            <family val="1"/>
            <charset val="204"/>
          </rPr>
          <t>4040</t>
        </r>
        <r>
          <rPr>
            <sz val="10"/>
            <color indexed="81"/>
            <rFont val="Times New Roman"/>
            <family val="1"/>
            <charset val="204"/>
          </rPr>
          <t xml:space="preserve"> текущо през годината, с изключение на годишната оборотна ведомост.
</t>
        </r>
      </text>
    </comment>
  </commentList>
</comments>
</file>

<file path=xl/comments3.xml><?xml version="1.0" encoding="utf-8"?>
<comments xmlns="http://schemas.openxmlformats.org/spreadsheetml/2006/main">
  <authors>
    <author>Никола Павлов</author>
  </authors>
  <commentList>
    <comment ref="D4" authorId="0" shape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t>
        </r>
      </text>
    </comment>
    <comment ref="T115" authorId="0" shapeId="0">
      <text>
        <r>
          <rPr>
            <sz val="10"/>
            <color indexed="81"/>
            <rFont val="Times New Roman"/>
            <family val="1"/>
            <charset val="204"/>
          </rPr>
          <t xml:space="preserve">Допустимо </t>
        </r>
        <r>
          <rPr>
            <b/>
            <i/>
            <sz val="10"/>
            <color indexed="10"/>
            <rFont val="Times New Roman"/>
            <family val="1"/>
            <charset val="204"/>
          </rPr>
          <t xml:space="preserve">"червено" </t>
        </r>
        <r>
          <rPr>
            <b/>
            <i/>
            <sz val="10"/>
            <color indexed="81"/>
            <rFont val="Times New Roman"/>
            <family val="1"/>
            <charset val="204"/>
          </rPr>
          <t>Кт салдо</t>
        </r>
        <r>
          <rPr>
            <sz val="10"/>
            <color indexed="81"/>
            <rFont val="Times New Roman"/>
            <family val="1"/>
            <charset val="204"/>
          </rPr>
          <t xml:space="preserve"> за </t>
        </r>
        <r>
          <rPr>
            <b/>
            <sz val="10"/>
            <color indexed="81"/>
            <rFont val="Times New Roman"/>
            <family val="1"/>
            <charset val="204"/>
          </rPr>
          <t>сметка 4020</t>
        </r>
        <r>
          <rPr>
            <sz val="10"/>
            <color indexed="81"/>
            <rFont val="Times New Roman"/>
            <family val="1"/>
            <charset val="204"/>
          </rPr>
          <t xml:space="preserve"> текущо през годината, с изключение на годишната оборотна ведомост</t>
        </r>
        <r>
          <rPr>
            <sz val="10"/>
            <color indexed="81"/>
            <rFont val="Times New Roman"/>
            <family val="1"/>
            <charset val="204"/>
          </rPr>
          <t xml:space="preserve">.
</t>
        </r>
      </text>
    </comment>
    <comment ref="AA115" authorId="0" shapeId="0">
      <text>
        <r>
          <rPr>
            <sz val="10"/>
            <color indexed="81"/>
            <rFont val="Times New Roman"/>
            <family val="1"/>
            <charset val="204"/>
          </rPr>
          <t xml:space="preserve">Допустимо </t>
        </r>
        <r>
          <rPr>
            <b/>
            <i/>
            <sz val="10"/>
            <color indexed="10"/>
            <rFont val="Times New Roman"/>
            <family val="1"/>
            <charset val="204"/>
          </rPr>
          <t xml:space="preserve">"червено" </t>
        </r>
        <r>
          <rPr>
            <b/>
            <i/>
            <sz val="10"/>
            <color indexed="81"/>
            <rFont val="Times New Roman"/>
            <family val="1"/>
            <charset val="204"/>
          </rPr>
          <t>Кт салдо</t>
        </r>
        <r>
          <rPr>
            <sz val="10"/>
            <color indexed="81"/>
            <rFont val="Times New Roman"/>
            <family val="1"/>
            <charset val="204"/>
          </rPr>
          <t xml:space="preserve"> за </t>
        </r>
        <r>
          <rPr>
            <b/>
            <sz val="10"/>
            <color indexed="81"/>
            <rFont val="Times New Roman"/>
            <family val="1"/>
            <charset val="204"/>
          </rPr>
          <t>сметка 4020</t>
        </r>
        <r>
          <rPr>
            <sz val="10"/>
            <color indexed="81"/>
            <rFont val="Times New Roman"/>
            <family val="1"/>
            <charset val="204"/>
          </rPr>
          <t xml:space="preserve"> текущо през годината, с изключение на годишната оборотна ведомост</t>
        </r>
        <r>
          <rPr>
            <sz val="10"/>
            <color indexed="81"/>
            <rFont val="Times New Roman"/>
            <family val="1"/>
            <charset val="204"/>
          </rPr>
          <t xml:space="preserve">.
</t>
        </r>
      </text>
    </comment>
    <comment ref="AH115" authorId="0" shapeId="0">
      <text>
        <r>
          <rPr>
            <sz val="10"/>
            <color indexed="81"/>
            <rFont val="Times New Roman"/>
            <family val="1"/>
            <charset val="204"/>
          </rPr>
          <t xml:space="preserve">Допустимо </t>
        </r>
        <r>
          <rPr>
            <b/>
            <i/>
            <sz val="10"/>
            <color indexed="10"/>
            <rFont val="Times New Roman"/>
            <family val="1"/>
            <charset val="204"/>
          </rPr>
          <t xml:space="preserve">"червено" </t>
        </r>
        <r>
          <rPr>
            <b/>
            <i/>
            <sz val="10"/>
            <color indexed="81"/>
            <rFont val="Times New Roman"/>
            <family val="1"/>
            <charset val="204"/>
          </rPr>
          <t>Кт салдо</t>
        </r>
        <r>
          <rPr>
            <sz val="10"/>
            <color indexed="81"/>
            <rFont val="Times New Roman"/>
            <family val="1"/>
            <charset val="204"/>
          </rPr>
          <t xml:space="preserve"> за </t>
        </r>
        <r>
          <rPr>
            <b/>
            <sz val="10"/>
            <color indexed="81"/>
            <rFont val="Times New Roman"/>
            <family val="1"/>
            <charset val="204"/>
          </rPr>
          <t>сметка 4020</t>
        </r>
        <r>
          <rPr>
            <sz val="10"/>
            <color indexed="81"/>
            <rFont val="Times New Roman"/>
            <family val="1"/>
            <charset val="204"/>
          </rPr>
          <t xml:space="preserve"> текущо през годината, с изключение на годишната оборотна ведомост</t>
        </r>
        <r>
          <rPr>
            <sz val="10"/>
            <color indexed="81"/>
            <rFont val="Times New Roman"/>
            <family val="1"/>
            <charset val="204"/>
          </rPr>
          <t xml:space="preserve">.
</t>
        </r>
      </text>
    </comment>
    <comment ref="AP115" authorId="0" shapeId="0">
      <text>
        <r>
          <rPr>
            <sz val="10"/>
            <color indexed="81"/>
            <rFont val="Times New Roman"/>
            <family val="1"/>
            <charset val="204"/>
          </rPr>
          <t xml:space="preserve">Допустимо </t>
        </r>
        <r>
          <rPr>
            <b/>
            <i/>
            <sz val="10"/>
            <color indexed="10"/>
            <rFont val="Times New Roman"/>
            <family val="1"/>
            <charset val="204"/>
          </rPr>
          <t xml:space="preserve">"червено" </t>
        </r>
        <r>
          <rPr>
            <b/>
            <i/>
            <sz val="10"/>
            <color indexed="81"/>
            <rFont val="Times New Roman"/>
            <family val="1"/>
            <charset val="204"/>
          </rPr>
          <t>Кт салдо</t>
        </r>
        <r>
          <rPr>
            <sz val="10"/>
            <color indexed="81"/>
            <rFont val="Times New Roman"/>
            <family val="1"/>
            <charset val="204"/>
          </rPr>
          <t xml:space="preserve"> за </t>
        </r>
        <r>
          <rPr>
            <b/>
            <sz val="10"/>
            <color indexed="81"/>
            <rFont val="Times New Roman"/>
            <family val="1"/>
            <charset val="204"/>
          </rPr>
          <t>сметка 4020</t>
        </r>
        <r>
          <rPr>
            <sz val="10"/>
            <color indexed="81"/>
            <rFont val="Times New Roman"/>
            <family val="1"/>
            <charset val="204"/>
          </rPr>
          <t xml:space="preserve"> текущо през годината, с изключение на годишната оборотна ведомост</t>
        </r>
        <r>
          <rPr>
            <sz val="10"/>
            <color indexed="81"/>
            <rFont val="Times New Roman"/>
            <family val="1"/>
            <charset val="204"/>
          </rPr>
          <t xml:space="preserve">.
</t>
        </r>
      </text>
    </comment>
    <comment ref="T117" authorId="0" shapeId="0">
      <text>
        <r>
          <rPr>
            <sz val="10"/>
            <color indexed="81"/>
            <rFont val="Times New Roman"/>
            <family val="1"/>
            <charset val="204"/>
          </rPr>
          <t xml:space="preserve">Допустимо </t>
        </r>
        <r>
          <rPr>
            <b/>
            <i/>
            <sz val="10"/>
            <color indexed="10"/>
            <rFont val="Times New Roman"/>
            <family val="1"/>
            <charset val="204"/>
          </rPr>
          <t xml:space="preserve">"червено" </t>
        </r>
        <r>
          <rPr>
            <b/>
            <i/>
            <sz val="10"/>
            <color indexed="81"/>
            <rFont val="Times New Roman"/>
            <family val="1"/>
            <charset val="204"/>
          </rPr>
          <t>Кт салдо</t>
        </r>
        <r>
          <rPr>
            <sz val="10"/>
            <color indexed="81"/>
            <rFont val="Times New Roman"/>
            <family val="1"/>
            <charset val="204"/>
          </rPr>
          <t xml:space="preserve"> за </t>
        </r>
        <r>
          <rPr>
            <b/>
            <sz val="10"/>
            <color indexed="81"/>
            <rFont val="Times New Roman"/>
            <family val="1"/>
            <charset val="204"/>
          </rPr>
          <t>сметка 4040</t>
        </r>
        <r>
          <rPr>
            <sz val="10"/>
            <color indexed="81"/>
            <rFont val="Times New Roman"/>
            <family val="1"/>
            <charset val="204"/>
          </rPr>
          <t xml:space="preserve"> текущо през годината, с изключение на годишната оборотна ведомост.
</t>
        </r>
      </text>
    </comment>
    <comment ref="AA117" authorId="0" shapeId="0">
      <text>
        <r>
          <rPr>
            <sz val="10"/>
            <color indexed="81"/>
            <rFont val="Times New Roman"/>
            <family val="1"/>
            <charset val="204"/>
          </rPr>
          <t xml:space="preserve">Допустимо </t>
        </r>
        <r>
          <rPr>
            <b/>
            <i/>
            <sz val="10"/>
            <color indexed="10"/>
            <rFont val="Times New Roman"/>
            <family val="1"/>
            <charset val="204"/>
          </rPr>
          <t xml:space="preserve">"червено" </t>
        </r>
        <r>
          <rPr>
            <b/>
            <i/>
            <sz val="10"/>
            <color indexed="81"/>
            <rFont val="Times New Roman"/>
            <family val="1"/>
            <charset val="204"/>
          </rPr>
          <t>Кт салдо</t>
        </r>
        <r>
          <rPr>
            <sz val="10"/>
            <color indexed="81"/>
            <rFont val="Times New Roman"/>
            <family val="1"/>
            <charset val="204"/>
          </rPr>
          <t xml:space="preserve"> за </t>
        </r>
        <r>
          <rPr>
            <b/>
            <sz val="10"/>
            <color indexed="81"/>
            <rFont val="Times New Roman"/>
            <family val="1"/>
            <charset val="204"/>
          </rPr>
          <t>сметка 4040</t>
        </r>
        <r>
          <rPr>
            <sz val="10"/>
            <color indexed="81"/>
            <rFont val="Times New Roman"/>
            <family val="1"/>
            <charset val="204"/>
          </rPr>
          <t xml:space="preserve"> текущо през годината, с изключение на годишната оборотна ведомост.
</t>
        </r>
      </text>
    </comment>
    <comment ref="AH117" authorId="0" shapeId="0">
      <text>
        <r>
          <rPr>
            <sz val="10"/>
            <color indexed="81"/>
            <rFont val="Times New Roman"/>
            <family val="1"/>
            <charset val="204"/>
          </rPr>
          <t xml:space="preserve">Допустимо </t>
        </r>
        <r>
          <rPr>
            <b/>
            <i/>
            <sz val="10"/>
            <color indexed="10"/>
            <rFont val="Times New Roman"/>
            <family val="1"/>
            <charset val="204"/>
          </rPr>
          <t xml:space="preserve">"червено" </t>
        </r>
        <r>
          <rPr>
            <b/>
            <i/>
            <sz val="10"/>
            <color indexed="81"/>
            <rFont val="Times New Roman"/>
            <family val="1"/>
            <charset val="204"/>
          </rPr>
          <t>Кт салдо</t>
        </r>
        <r>
          <rPr>
            <sz val="10"/>
            <color indexed="81"/>
            <rFont val="Times New Roman"/>
            <family val="1"/>
            <charset val="204"/>
          </rPr>
          <t xml:space="preserve"> за </t>
        </r>
        <r>
          <rPr>
            <b/>
            <sz val="10"/>
            <color indexed="81"/>
            <rFont val="Times New Roman"/>
            <family val="1"/>
            <charset val="204"/>
          </rPr>
          <t>сметка 4040</t>
        </r>
        <r>
          <rPr>
            <sz val="10"/>
            <color indexed="81"/>
            <rFont val="Times New Roman"/>
            <family val="1"/>
            <charset val="204"/>
          </rPr>
          <t xml:space="preserve"> текущо през годината, с изключение на годишната оборотна ведомост.
</t>
        </r>
      </text>
    </comment>
    <comment ref="AP117" authorId="0" shapeId="0">
      <text>
        <r>
          <rPr>
            <sz val="10"/>
            <color indexed="81"/>
            <rFont val="Times New Roman"/>
            <family val="1"/>
            <charset val="204"/>
          </rPr>
          <t xml:space="preserve">Допустимо </t>
        </r>
        <r>
          <rPr>
            <b/>
            <i/>
            <sz val="10"/>
            <color indexed="10"/>
            <rFont val="Times New Roman"/>
            <family val="1"/>
            <charset val="204"/>
          </rPr>
          <t xml:space="preserve">"червено" </t>
        </r>
        <r>
          <rPr>
            <b/>
            <i/>
            <sz val="10"/>
            <color indexed="81"/>
            <rFont val="Times New Roman"/>
            <family val="1"/>
            <charset val="204"/>
          </rPr>
          <t>Кт салдо</t>
        </r>
        <r>
          <rPr>
            <sz val="10"/>
            <color indexed="81"/>
            <rFont val="Times New Roman"/>
            <family val="1"/>
            <charset val="204"/>
          </rPr>
          <t xml:space="preserve"> за </t>
        </r>
        <r>
          <rPr>
            <b/>
            <sz val="10"/>
            <color indexed="81"/>
            <rFont val="Times New Roman"/>
            <family val="1"/>
            <charset val="204"/>
          </rPr>
          <t>сметка 4040</t>
        </r>
        <r>
          <rPr>
            <sz val="10"/>
            <color indexed="81"/>
            <rFont val="Times New Roman"/>
            <family val="1"/>
            <charset val="204"/>
          </rPr>
          <t xml:space="preserve"> текущо през годината, с изключение на годишната оборотна ведомост.
</t>
        </r>
      </text>
    </comment>
  </commentList>
</comments>
</file>

<file path=xl/sharedStrings.xml><?xml version="1.0" encoding="utf-8"?>
<sst xmlns="http://schemas.openxmlformats.org/spreadsheetml/2006/main" count="2292" uniqueCount="1102">
  <si>
    <t>БЮДЖЕТНА ОРГАНИЗАЦИЯ</t>
  </si>
  <si>
    <t>Раздели 1 - 7 - нач. салда</t>
  </si>
  <si>
    <t>Раздели 1 - 7 - обороти</t>
  </si>
  <si>
    <t>Раздели 1 - 7 - кр. салда</t>
  </si>
  <si>
    <t xml:space="preserve">  АДРЕС</t>
  </si>
  <si>
    <t>ул. Г.С.Раковски 102</t>
  </si>
  <si>
    <t>Раздел 9 - начални салда</t>
  </si>
  <si>
    <t>Раздел 9 - обороти</t>
  </si>
  <si>
    <t>Раздел 9 - крайни салда</t>
  </si>
  <si>
    <t>ЕИК/БУЛСТАТ</t>
  </si>
  <si>
    <t xml:space="preserve">  e-mail</t>
  </si>
  <si>
    <t>d.karaeneva@minfin.bg</t>
  </si>
  <si>
    <r>
      <t xml:space="preserve">          О Т Ч Е Т Н А    Г Р У П А   (С Т О П А Н С К А    О Б Л А С Т)   </t>
    </r>
    <r>
      <rPr>
        <b/>
        <i/>
        <sz val="14"/>
        <color indexed="20"/>
        <rFont val="Times New Roman CYR"/>
        <family val="1"/>
        <charset val="204"/>
      </rPr>
      <t>"Б Ю Д Ж Е Т"</t>
    </r>
  </si>
  <si>
    <r>
      <t xml:space="preserve">ОТЧЕТНА  ГРУПА (СТОП. ОБЛАСТ) </t>
    </r>
    <r>
      <rPr>
        <b/>
        <i/>
        <sz val="14"/>
        <color indexed="18"/>
        <rFont val="Times New Roman CYR"/>
        <family val="1"/>
        <charset val="204"/>
      </rPr>
      <t>"СМЕТКИ ЗА СРЕДСТВА ОТ ЕВРОПЕЙСКИЯ СЪЮЗ"</t>
    </r>
  </si>
  <si>
    <r>
      <t xml:space="preserve">ОТЧЕТНА   ГРУПА  (СТОПАНСКА  ОБЛАСТ)   </t>
    </r>
    <r>
      <rPr>
        <b/>
        <i/>
        <sz val="14"/>
        <color indexed="37"/>
        <rFont val="Times New Roman Cyr"/>
        <family val="1"/>
        <charset val="204"/>
      </rPr>
      <t>"ДРУГИ  СМЕТКИ   И   ДЕЙНОСТИ"</t>
    </r>
  </si>
  <si>
    <t>ОБОРОТНА ВЕДОМОСТ</t>
  </si>
  <si>
    <t>КОД ПО ЕБК</t>
  </si>
  <si>
    <t xml:space="preserve">  година</t>
  </si>
  <si>
    <t>телефон:</t>
  </si>
  <si>
    <t xml:space="preserve">  Web адрес</t>
  </si>
  <si>
    <t>ЕБК код</t>
  </si>
  <si>
    <t xml:space="preserve">                   "Б Ю Д Ж Е Т"</t>
  </si>
  <si>
    <t xml:space="preserve">            "Сметки за средства от ЕС"</t>
  </si>
  <si>
    <t xml:space="preserve">          "Други сметки и дейности"</t>
  </si>
  <si>
    <t xml:space="preserve">      ОБЩО  ЗА ВСИЧКИ ОТЧЕТНИ ГРУПИ</t>
  </si>
  <si>
    <t xml:space="preserve">                                     К О Н Т Р О Л А</t>
  </si>
  <si>
    <t>БАЛАНС</t>
  </si>
  <si>
    <t>/с б о р е н/</t>
  </si>
  <si>
    <t xml:space="preserve"> Обор. ведомост</t>
  </si>
  <si>
    <t>/СБОРНА/</t>
  </si>
  <si>
    <t xml:space="preserve">               Дата на изготвяне</t>
  </si>
  <si>
    <r>
      <t xml:space="preserve">                  </t>
    </r>
    <r>
      <rPr>
        <b/>
        <i/>
        <sz val="12"/>
        <rFont val="Times New Roman CYR"/>
        <family val="1"/>
        <charset val="204"/>
      </rPr>
      <t>НАЧАЛНО</t>
    </r>
    <r>
      <rPr>
        <b/>
        <sz val="12"/>
        <rFont val="Times New Roman CYR"/>
        <family val="1"/>
        <charset val="204"/>
      </rPr>
      <t xml:space="preserve"> САЛДО</t>
    </r>
  </si>
  <si>
    <t xml:space="preserve">          ОБОРОТИ ПРЕЗ ГОДИНАТА</t>
  </si>
  <si>
    <r>
      <t xml:space="preserve">                  КРАЙНО</t>
    </r>
    <r>
      <rPr>
        <b/>
        <sz val="12"/>
        <rFont val="Times New Roman CYR"/>
        <family val="1"/>
        <charset val="204"/>
      </rPr>
      <t xml:space="preserve"> САЛДО</t>
    </r>
  </si>
  <si>
    <t xml:space="preserve">ОБОРОТНА   ВЕДОМОСТ </t>
  </si>
  <si>
    <t xml:space="preserve"> к ъ м</t>
  </si>
  <si>
    <t xml:space="preserve"> (в левове)</t>
  </si>
  <si>
    <t>с / ка</t>
  </si>
  <si>
    <t>ДЕБИТ</t>
  </si>
  <si>
    <t>КРЕДИТ</t>
  </si>
  <si>
    <t>Дебитен оборот</t>
  </si>
  <si>
    <t>Кредитен оборот</t>
  </si>
  <si>
    <t>начални салда</t>
  </si>
  <si>
    <t>обороти</t>
  </si>
  <si>
    <t>крайни салда</t>
  </si>
  <si>
    <t xml:space="preserve"> 1 - 9</t>
  </si>
  <si>
    <t>РАЗДЕЛ 1 - СМЕТКИ ЗА КАПИТАЛИ И ЗАЕМИ</t>
  </si>
  <si>
    <t>Разполагаем капитал</t>
  </si>
  <si>
    <t>Акумулирано изменение на нетните активи</t>
  </si>
  <si>
    <t>Изменение на нетните активи за периода</t>
  </si>
  <si>
    <t xml:space="preserve">Краткосрочни ДЦК (ОбЦК) </t>
  </si>
  <si>
    <t>Обратно изкупени краткосрочни ДЦК (ОбЦК)</t>
  </si>
  <si>
    <t>Дългосрочни ДЦК (ОбЦК)</t>
  </si>
  <si>
    <t>Текущ дял по дългосрочни ДЦК (ОбЦК)</t>
  </si>
  <si>
    <t>Обратно изкупени дългосрочни ДЦК (ОбЦК)</t>
  </si>
  <si>
    <t>Задължения за лихви по ДЦК (ОбЦК)</t>
  </si>
  <si>
    <t xml:space="preserve"> </t>
  </si>
  <si>
    <t>Коректив за задължения за лихви по обратно изкупени ДЦК (ОбЦК)</t>
  </si>
  <si>
    <t>Премии/отстъпки от номинала на краткосрочни ДЦК (ОбЦК)</t>
  </si>
  <si>
    <t>Премии/отстъпки от номинала на дългосрочни ДЦК (ОбЦК)</t>
  </si>
  <si>
    <t>Краткосрочни заеми от банки в страната</t>
  </si>
  <si>
    <t>Дългосрочни заеми от банки в страната</t>
  </si>
  <si>
    <t>Текущ дял по дългосрочни заеми от банки в страната</t>
  </si>
  <si>
    <t>Краткосрочни заеми от други държави</t>
  </si>
  <si>
    <t>Краткосрочни заеми от международни организации</t>
  </si>
  <si>
    <t>Дългосрочни заеми от други държави</t>
  </si>
  <si>
    <t>Дългосрочни заеми от международни организации</t>
  </si>
  <si>
    <t>Текущ дял по дългосрочни заеми от други държави</t>
  </si>
  <si>
    <t>Текущ дял по дългосрочни заеми от международни организации</t>
  </si>
  <si>
    <t>Краткосрочни заеми от банки и финансови институции от чужбина</t>
  </si>
  <si>
    <t>Други краткосрочни заеми от чужбина</t>
  </si>
  <si>
    <t>Дългосрочни заеми от банки и финансови институции от чужбина</t>
  </si>
  <si>
    <t>Други дългосрочни заеми от чужбина</t>
  </si>
  <si>
    <t>Текущ дял по дългосрочни заеми от банки и финансови институции от чужбина</t>
  </si>
  <si>
    <t>Текущ дял по други дългосрочни заеми от чужбина</t>
  </si>
  <si>
    <t>Задължения за лихви по заеми от банки в страната</t>
  </si>
  <si>
    <t>Задължения за лихви по заеми от други държави</t>
  </si>
  <si>
    <t>Задължения за лихви по заеми от международни организации</t>
  </si>
  <si>
    <t>Задължения за лихви по заеми от банки и финансови институции от чужбина</t>
  </si>
  <si>
    <t>Задължения за лихви по други заеми от чужбина</t>
  </si>
  <si>
    <t>Задължения по заеми по активирани гаранции към местни лица</t>
  </si>
  <si>
    <t>Задължения по заеми по активирани гаранции към чуждестранни лица</t>
  </si>
  <si>
    <t>Задължения за лихви по активирани гаранции към местни лица</t>
  </si>
  <si>
    <t>Задължения за лихви по активирани гаранции към чуждестранни лица</t>
  </si>
  <si>
    <t>Задължения по финансов лизинг към местни лица</t>
  </si>
  <si>
    <t>Задължения по финансов лизинг към чуждестранни лица</t>
  </si>
  <si>
    <t>Текущ дял по задължения по финансов лизинг към местни лица</t>
  </si>
  <si>
    <t>Текущ дял по задължения по финансов лизинг към чуждестранни лица</t>
  </si>
  <si>
    <t>Коректив на номинална стойност на задължения по финансов лизинг към местни лица</t>
  </si>
  <si>
    <t>Коректив на номинална стойност на задължения по финансов лизинг към чуждестранни лица</t>
  </si>
  <si>
    <t>Задължения по дългосрочен търговски кредит към местни лица</t>
  </si>
  <si>
    <t>Задължения по дългосрочен търговски кредит към чуждестранни лица</t>
  </si>
  <si>
    <t>Текущ дял по задължения по дългосрочен търговски кредит към местни лица</t>
  </si>
  <si>
    <t>Текущ дял по задължения по дългосрочен търговски кредит към чуждестранни лица</t>
  </si>
  <si>
    <t>Коректив на номинална стойност/задължения за лихви по дългосрочен търговски кредит към местни лица</t>
  </si>
  <si>
    <t>Коректив на номинална стойност/задължения за лихви по дългосрочен търговски кредит към чуждестранни лица</t>
  </si>
  <si>
    <t>Краткосрочни заеми от небюджетни предприятия от сектор "Държавно управление"</t>
  </si>
  <si>
    <t>Дългосрочни заеми от небюджетни предприятия от сектор "Държавно управление"</t>
  </si>
  <si>
    <t>Текущ дял по дългосрочни заеми от небюджетни предприятия от сектор "Държавно управление"</t>
  </si>
  <si>
    <t>Задължения за лихви по заеми от небюджетни предприятия от сектор "Държавно управление"</t>
  </si>
  <si>
    <t>Други краткосрочни заеми и дългове към местни лица</t>
  </si>
  <si>
    <t>Други дългосрочни заеми и дългове към местни лица</t>
  </si>
  <si>
    <t>Текущ дял по други дългосрочни заеми и дългове към местни лица</t>
  </si>
  <si>
    <t>Задължения за лихви по други заеми и дългове към местни лица</t>
  </si>
  <si>
    <t>РАЗДЕЛ 2 - СМЕТКИ ЗА ДЪЛГОТРАЙНИ МАТЕРИАЛНИ И НЕМАТЕРИАЛНИ АКТИВИ</t>
  </si>
  <si>
    <t>Прилежащи към сгради и съоръжения земи</t>
  </si>
  <si>
    <t>Продуктивни и работни животни</t>
  </si>
  <si>
    <r>
      <t>Административни</t>
    </r>
    <r>
      <rPr>
        <sz val="12"/>
        <rFont val="Times New Roman Cyr"/>
        <family val="1"/>
        <charset val="204"/>
      </rPr>
      <t xml:space="preserve"> сгради</t>
    </r>
  </si>
  <si>
    <t>Жилищни сгради, общежития и апартаменти</t>
  </si>
  <si>
    <t>Почивни станции, хотели, учебни центрове, оздравителни комплекси</t>
  </si>
  <si>
    <r>
      <t>Други</t>
    </r>
    <r>
      <rPr>
        <sz val="12"/>
        <rFont val="Times New Roman Cyr"/>
        <family val="1"/>
        <charset val="204"/>
      </rPr>
      <t xml:space="preserve"> сгради</t>
    </r>
  </si>
  <si>
    <r>
      <t>Компютри</t>
    </r>
    <r>
      <rPr>
        <sz val="12"/>
        <rFont val="Times New Roman Cyr"/>
        <family val="1"/>
        <charset val="204"/>
      </rPr>
      <t xml:space="preserve"> и хардуерно оборудване</t>
    </r>
  </si>
  <si>
    <r>
      <t>Други</t>
    </r>
    <r>
      <rPr>
        <sz val="12"/>
        <rFont val="Times New Roman Cyr"/>
        <family val="1"/>
        <charset val="204"/>
      </rPr>
      <t xml:space="preserve"> машини, съоръжения, оборудване</t>
    </r>
  </si>
  <si>
    <r>
      <t xml:space="preserve">Леки </t>
    </r>
    <r>
      <rPr>
        <sz val="12"/>
        <rFont val="Times New Roman Cyr"/>
        <family val="1"/>
        <charset val="204"/>
      </rPr>
      <t>автомобили</t>
    </r>
  </si>
  <si>
    <r>
      <t>Други</t>
    </r>
    <r>
      <rPr>
        <sz val="12"/>
        <rFont val="Times New Roman Cyr"/>
        <family val="1"/>
        <charset val="204"/>
      </rPr>
      <t xml:space="preserve"> транспортни средства</t>
    </r>
  </si>
  <si>
    <t>Стопански инвентар</t>
  </si>
  <si>
    <t>Незавършено строителство, производство и основен ремонт</t>
  </si>
  <si>
    <r>
      <t>Други</t>
    </r>
    <r>
      <rPr>
        <sz val="12"/>
        <rFont val="Times New Roman Cyr"/>
        <family val="1"/>
        <charset val="204"/>
      </rPr>
      <t xml:space="preserve"> дълготрайни материални активи в процес на придобиване</t>
    </r>
  </si>
  <si>
    <t>Капитализирани разходи по наети/предоставени за ползване дълготрайни материални активи</t>
  </si>
  <si>
    <r>
      <t>Други</t>
    </r>
    <r>
      <rPr>
        <sz val="12"/>
        <rFont val="Times New Roman Cyr"/>
        <family val="1"/>
        <charset val="204"/>
      </rPr>
      <t xml:space="preserve"> дълготрайни материални активи</t>
    </r>
  </si>
  <si>
    <t>Програмни продукти и лицензи за програмни продукти</t>
  </si>
  <si>
    <r>
      <t>Патенти</t>
    </r>
    <r>
      <rPr>
        <sz val="12"/>
        <rFont val="Times New Roman Cyr"/>
        <family val="1"/>
        <charset val="204"/>
      </rPr>
      <t>, лицензи, концесионни права, фирмени и търговски марки и др.</t>
    </r>
  </si>
  <si>
    <t>Нематериални дълготрайни активи в процес на разработка и придобиване</t>
  </si>
  <si>
    <r>
      <t>Други</t>
    </r>
    <r>
      <rPr>
        <sz val="12"/>
        <rFont val="Times New Roman Cyr"/>
        <family val="1"/>
        <charset val="204"/>
      </rPr>
      <t xml:space="preserve"> нематериални дълготрайни активи</t>
    </r>
  </si>
  <si>
    <t>Земи, гори и трайни насаждения</t>
  </si>
  <si>
    <t>Инфраструктурни обекти</t>
  </si>
  <si>
    <t>Активи с историческа и художествена стойност</t>
  </si>
  <si>
    <t>Книги в библиотеките</t>
  </si>
  <si>
    <t>Амортизация на продуктивни и работни животни</t>
  </si>
  <si>
    <t>Амортизация на сгради</t>
  </si>
  <si>
    <t>Амортизация на машини, съоръжения, оборудване</t>
  </si>
  <si>
    <t>Амортизация на транспортни средства</t>
  </si>
  <si>
    <t>Амортизация на стопански инвентар</t>
  </si>
  <si>
    <t>Амортизация на инфраструктурни обекти</t>
  </si>
  <si>
    <t>Амортизация на други дълготрайни материални активи</t>
  </si>
  <si>
    <t>Амортизация на нематериални дълготрайни активи</t>
  </si>
  <si>
    <t>РАЗДЕЛ 3 - СМЕТКИ ЗА МАТЕРИАЛНИ ЗАПАСИ И КОНФИСКУВАНИ АКТИВИ</t>
  </si>
  <si>
    <t>Незавършено производство</t>
  </si>
  <si>
    <t>Материали</t>
  </si>
  <si>
    <t>Продукция</t>
  </si>
  <si>
    <t>Стоки</t>
  </si>
  <si>
    <t>Млади животни и животни за угояване</t>
  </si>
  <si>
    <t>Запаси на държавния резерв</t>
  </si>
  <si>
    <t>Изкупена продукция</t>
  </si>
  <si>
    <t>Конфискувани и придобити от обезпечения дълготрайни материални активи</t>
  </si>
  <si>
    <t>Конфискувани и придобити от обезпечения нематериални дълготрайни активи</t>
  </si>
  <si>
    <t>Конфискувани и придобити от обезпечения материални запаси</t>
  </si>
  <si>
    <t>РАЗДЕЛ 4 - СМЕТКИ ЗА РАЗЧЕТИ - ВЗЕМАНИЯ И ЗАДЪЛЖЕНИЯ</t>
  </si>
  <si>
    <t>Задължения към доставчици от страната</t>
  </si>
  <si>
    <t>Доставчици по аванси от страната</t>
  </si>
  <si>
    <t>Задължения към доставчици от чужбина</t>
  </si>
  <si>
    <t>Доставчици по аванси от чужбина</t>
  </si>
  <si>
    <t>Задължения към доставчици за здравно-осигурителни дейности</t>
  </si>
  <si>
    <t>Предоставени аванси на доставчици за здравно-осигурителни дейности</t>
  </si>
  <si>
    <t>Разчети с доставчици от сектор "Държавно управление" за здравно-осигурителни дейности</t>
  </si>
  <si>
    <t>Разчети за аванси към доставчици от сектор "Държавно управление" за здравно-осигурителни дейности</t>
  </si>
  <si>
    <t>Задължения към доставчици (приходни позиции)</t>
  </si>
  <si>
    <t>Доставчици по аванси (приходни позиции)</t>
  </si>
  <si>
    <t>Вземания от клиенти от страната</t>
  </si>
  <si>
    <t>Задължения по аванси към клиенти от страната</t>
  </si>
  <si>
    <t>Вземания от клиенти от чужбина</t>
  </si>
  <si>
    <t>Задължения по аванси към клиенти от чужбина</t>
  </si>
  <si>
    <t>Задължения към работници, служители и друг персонал - местни лица</t>
  </si>
  <si>
    <t>Вземания от работници, служители и друг персонал - местни лица</t>
  </si>
  <si>
    <t>Задължения към работници, служители и друг персонал - чуждестранни лица</t>
  </si>
  <si>
    <t>Вземания от работници, служители и друг персонал - чуждестранни лица</t>
  </si>
  <si>
    <t>Провизии за бъдещи плащания към персонала</t>
  </si>
  <si>
    <t>Задължения към студенти и ученици - местни лица</t>
  </si>
  <si>
    <t>Вземания от студенти и ученици - местни лица</t>
  </si>
  <si>
    <t>Задължения към студенти - чуждестранни лица</t>
  </si>
  <si>
    <t>Вземания от студенти - чуждестранни лица</t>
  </si>
  <si>
    <t>Вземания от подотчетни местни лица</t>
  </si>
  <si>
    <t>Вземания от подотчетни чуждестранни лица</t>
  </si>
  <si>
    <t>Задължения за пенсии в страната</t>
  </si>
  <si>
    <t>Задължения за пенсии в чужбина</t>
  </si>
  <si>
    <t>Вземания за възстановяване на пенсии</t>
  </si>
  <si>
    <t>Задължения за помощи и други трансфери към домакинства - местни лица</t>
  </si>
  <si>
    <t>Задължения за помощи и други трансфери към домакинства - чуждестранни лица</t>
  </si>
  <si>
    <t>Вземания за възстановяване на помощи и други трансфери към домакинства - местни лица</t>
  </si>
  <si>
    <t>Вземания за възстановяване на помощи и други трансфери към домакинства - чуждестранни лица</t>
  </si>
  <si>
    <t>Задължения за предоставяне на текущи субсидии и капиталови трансфери</t>
  </si>
  <si>
    <t>Вземания за подлежащи на възстановяване неусвоени субсидии и капиталови трансфери</t>
  </si>
  <si>
    <r>
      <t>Вземания от данъци, вноски, такси и административни глоби и санкции</t>
    </r>
    <r>
      <rPr>
        <sz val="12"/>
        <rFont val="Times New Roman Cyr"/>
        <family val="1"/>
        <charset val="204"/>
      </rPr>
      <t/>
    </r>
  </si>
  <si>
    <t>Разчети за лихви върху вземания от данъци, вноски, такси и административни глоби и санкции</t>
  </si>
  <si>
    <t>Задължения за възстановяване на данъци, вноски, такси и административни глоби и санкции</t>
  </si>
  <si>
    <t>Разчети за лихви по задължения за възстановяване на данъци, вноски, такси и административни глоби и санкции</t>
  </si>
  <si>
    <t>Вземания от активирани гаранции от местни лица</t>
  </si>
  <si>
    <t>Вземания от активирани гаранции от чуждестранни лица</t>
  </si>
  <si>
    <t>Разчети за лихви върху вземания от активирани гаранции от местни лица</t>
  </si>
  <si>
    <t>Разчети за лихви върху вземания от активирани гаранции от чуждестранни лица</t>
  </si>
  <si>
    <t>Вземания от концесии от местни лица</t>
  </si>
  <si>
    <t>Вземания от концесии от чуждестранни лица</t>
  </si>
  <si>
    <t>Вземания за дивиденти от предприятия-несвързани лица</t>
  </si>
  <si>
    <t>Вземания за дивиденти от контролирани, съвместно контролирани и асоциирани предприятия</t>
  </si>
  <si>
    <t>Разчети с БНБ</t>
  </si>
  <si>
    <t>Краткосрочни вземания от приватизация от местни лица</t>
  </si>
  <si>
    <t>Краткосрочни вземания от приватизация от чуждестранни лица</t>
  </si>
  <si>
    <t>Дългосрочни вземания от приватизация от местни лица</t>
  </si>
  <si>
    <t>Дългосрочни вземания от приватизация от чуждестранни лица</t>
  </si>
  <si>
    <t>Текущ дял по дългосрочни вземания от приватизация от местни лица</t>
  </si>
  <si>
    <t>Текущ дял по дългосрочни вземания от приватизация от чуждестранни лица</t>
  </si>
  <si>
    <t>Вземания от наказателни лихви, глоби и санкции по приватизация</t>
  </si>
  <si>
    <t>Вземания от предприятия и физически лица за възстановяване на средства по донорски програми (приходно-разходни позиции)</t>
  </si>
  <si>
    <t>Вземания от предприятия и физически лица за възстановяване на средства по донорски програми (финансиращи позиции)</t>
  </si>
  <si>
    <t>Вземания от бюджетни организации от подсектор "Централно управление" за възстановяване на средства по донорски програми</t>
  </si>
  <si>
    <t>Вземания от общини за възстановяване на средства по донорски програми</t>
  </si>
  <si>
    <t>Вземания от социалноосигурителни фондове за възстановяване на средства по донорски програми</t>
  </si>
  <si>
    <t>Задължения към бюджетни организации за възстановяване на средства по донорски програми</t>
  </si>
  <si>
    <t>Задължения към небюджетни организации за възстановяване на средства по донорски програми</t>
  </si>
  <si>
    <t>Задължения към чуждестранни лица за възстановяване на средства по донорски програми</t>
  </si>
  <si>
    <t>Вътрешни разчети</t>
  </si>
  <si>
    <t>Вътрешни разчети между бюджет и сметки за средства от Европейския съюз</t>
  </si>
  <si>
    <t>Вътрешни разчети между бюджет и сметки за чужди средства</t>
  </si>
  <si>
    <t>Вътрешни разчети между сметки за средства от Европейския съюз и сметки за чужди средства</t>
  </si>
  <si>
    <t>Разчети за данъци върху доходите на физически лица</t>
  </si>
  <si>
    <t>Разчети за данък добавена стойност</t>
  </si>
  <si>
    <t>Разчети за данък върху приходите от стопанска дейност/Разчети за корпоративен данък</t>
  </si>
  <si>
    <t>Разчети за други държавни данъци</t>
  </si>
  <si>
    <t>Задължения към бюджетни организации от подсектор "Централно управление" за такси, административни санкции и други неданъчни публични вземания</t>
  </si>
  <si>
    <t>Вземания (приходно-разходни позиции) от бюджетни организации от подсектор "Централно управление"</t>
  </si>
  <si>
    <t>Други задължения (приходно-разходни позиции) към бюджетни организации от подсектор "Централно управление"</t>
  </si>
  <si>
    <t>Задължения за общински данъци, такси и административни санкции</t>
  </si>
  <si>
    <t>Вземания от надвнесени общински данъци, такси и административни санкции</t>
  </si>
  <si>
    <t>Други разчети с общини - вземания (приходно-разходни позиции)</t>
  </si>
  <si>
    <t>Други разчети с общини - задължения (приходно-разходни позиции)</t>
  </si>
  <si>
    <t>Разчети за вноски за Държавното обществено осигуряване</t>
  </si>
  <si>
    <t>Разчети за здравни вноски за Националната здравноосигурителна каса</t>
  </si>
  <si>
    <t>Разчети за допълнително задължително пенсионно осигуряване</t>
  </si>
  <si>
    <t>Разчети  за допълнително задължително здравно осигуряване</t>
  </si>
  <si>
    <t>Задължения към социалноосигурителни фондове за административни санкции и други неданъчни публични вземания</t>
  </si>
  <si>
    <t>Други разчети със социално осигурителни фондове - вземания (приходно-разходни позиции)</t>
  </si>
  <si>
    <t>Други разчети със социално осигурителни фондове - задължения (приходно-разходни позиции)</t>
  </si>
  <si>
    <t>Разчети с централния бюджет за автоматично финансиране на плащания при недостиг на средства по сметки</t>
  </si>
  <si>
    <t>Други разчети с централния бюджет</t>
  </si>
  <si>
    <t>Временни безлихвени заеми от/за централния бюджет</t>
  </si>
  <si>
    <t>Временни безлихвени заеми от/за бюджетни организаци от подсектор "Централно управление"</t>
  </si>
  <si>
    <t>Временни безлихвени заеми от/за общински бюджети</t>
  </si>
  <si>
    <t>Временни безлихвени заеми от/за социалноосигурителни фондове</t>
  </si>
  <si>
    <t>Временни безлихвени заеми от/за сметки за средствата от Европейския съюз на бюджетни организации от подсектор "Централно управление"</t>
  </si>
  <si>
    <t>Временни безлихвени заеми от/за сметки за средствата от Европейския съюз на общини</t>
  </si>
  <si>
    <t>Временни безлихвени заеми от/за сметки за средствата от Европейския съюз на социалноосигурителни фондове</t>
  </si>
  <si>
    <t>Временни безлихвени заеми от/за сметки за чужди средства</t>
  </si>
  <si>
    <t>Разчети между централния бюджет и първостепенните разпоредители за поети осигурителни вноски и данъци</t>
  </si>
  <si>
    <t>Разчети между централния бюджет и социалноосигурителни фондове за поети осигурителни вноски</t>
  </si>
  <si>
    <t>Разчети между бюджети, сметки и фондове за поети осигурителни вноски и данъци</t>
  </si>
  <si>
    <t>Разчети с централния бюджет за събрани средства и извършени плащания</t>
  </si>
  <si>
    <t>Разчети с бюджети по държавния бюджет за събрани средства и извършени плащания</t>
  </si>
  <si>
    <t>Разчети с бюджети на общини за събрани средства и извършени плащания</t>
  </si>
  <si>
    <t>Разчети със социалноосигурителни фондове за събрани средства и извършени плащания</t>
  </si>
  <si>
    <t>Разчети с други бюджети за събрани средства и извършени плащания</t>
  </si>
  <si>
    <t>Разчети със сметки за средства от Европейския съюз на бюджетни организации от подсектор "Централно управление" за постъпили и разходвани средства</t>
  </si>
  <si>
    <t>Разчети със сметки за средства от Европейския съюз на общините за постъпили и разходвани средства</t>
  </si>
  <si>
    <t>Разчети със сметки за средства от Европейския съюз на социалноосигурителни фондове за постъпили и разходвани средства</t>
  </si>
  <si>
    <t>Вземания от бюджетни организации от подсектор "Централно управление" за временни депозити и гаранции</t>
  </si>
  <si>
    <t>Задължения към бюджетни организации от подсектор "Централно управление" за временни депозити и гаранции</t>
  </si>
  <si>
    <t>Вземания от общини за временни депозити и гаранции</t>
  </si>
  <si>
    <t>Задължения към общини за временни депозити и гаранции</t>
  </si>
  <si>
    <t>Вземания от социалноосигурителни фондове за временни депозити и гаранции</t>
  </si>
  <si>
    <t>Задължения към социалноосигурителни фондове за временни депозити и гаранции</t>
  </si>
  <si>
    <t>Временни депозити, гаранции и други чужди средства от държавни/общински предприятия</t>
  </si>
  <si>
    <t>Временни депозити, гаранции и други чужди средства от местни лица</t>
  </si>
  <si>
    <t>Временни депозити, гаранции и други чужди средства от чуждестранни лица</t>
  </si>
  <si>
    <t>Събрани средства за осигурителни фондове за допълнително задължително осигуряване</t>
  </si>
  <si>
    <t>Начислени лихви върху вземания от Европейския съюз</t>
  </si>
  <si>
    <t>Начислени лихви върху вземания от други международни организации</t>
  </si>
  <si>
    <t>Начислени лихви върху вземания от други държави</t>
  </si>
  <si>
    <t>Начислени лихви върху задължения към Европейския съюз</t>
  </si>
  <si>
    <t>Начислени лихви върху задължения към други международни организации</t>
  </si>
  <si>
    <t>Начислени лихви върху задължения към други държави</t>
  </si>
  <si>
    <t>Задължения към други държави за данъци и осигурителни вноски, такси и административни санкции</t>
  </si>
  <si>
    <t>Вземания  от други държави за надвнесени данъци, осигурителни вноски, такси и административни санкции</t>
  </si>
  <si>
    <t>Други задължения към други държави (приходно-разходни позиции)</t>
  </si>
  <si>
    <t>Други задължения към други държави (финансиращи позиции)</t>
  </si>
  <si>
    <t>Други вземания от други държави (приходно-разходни позиции)</t>
  </si>
  <si>
    <t>Други вземания от други държави (финансиращи позиции)</t>
  </si>
  <si>
    <t>Задължения към международни организации (приходно-разходни позиции)</t>
  </si>
  <si>
    <t>Задължения към международни организации (финансиращи позиции)</t>
  </si>
  <si>
    <t>Задължения към Европейския съюз (приходно-разходни позиции)</t>
  </si>
  <si>
    <t>Задължения към Европейския съюз (финансиращи позиции)</t>
  </si>
  <si>
    <t>Вземания от международни организации (приходно-разходни позиции)</t>
  </si>
  <si>
    <t>Вземания от международни организации (финансиращи позиции)</t>
  </si>
  <si>
    <t>Вземания от Европейския съюз (приходно-разходни позиции)</t>
  </si>
  <si>
    <t>Вземания от Европейския съюз (финансиращи позиции)</t>
  </si>
  <si>
    <t>Начислени лихви върху други вземания от местни лица</t>
  </si>
  <si>
    <t>Начислени лихви върху други вземания от чуждестранни лица</t>
  </si>
  <si>
    <t>Начислени лихви върху други задължения към местни лица</t>
  </si>
  <si>
    <t>Начислени лихви върху други задължения към чуждестранни лица</t>
  </si>
  <si>
    <t>Вземания от други дебитори - местни лица (финансиращи позиции)</t>
  </si>
  <si>
    <t>Вземания от други дебитори - чуждестранни лица (финансиращи позиции)</t>
  </si>
  <si>
    <t>Вземания от други дебитори - местни лица (приходно-разходни позиции)</t>
  </si>
  <si>
    <t>Вземания от други дебитори - чуждестранни лица (приходно-разходни позиции)</t>
  </si>
  <si>
    <t>Задължения към други кредитори - местни лица (финансиращи позиции)</t>
  </si>
  <si>
    <t>Задължения към други кредитори - чуждестранни лица (финансиращи позиции)</t>
  </si>
  <si>
    <t>Задължения към други кредитори - местни лица (приходно-разходни позиции)</t>
  </si>
  <si>
    <t>Задължения към други кредитори - чуждестранни лица (приходно-разходни позиции)</t>
  </si>
  <si>
    <t>Провизии за публични държавни и общински вземания</t>
  </si>
  <si>
    <t>Провизии за непублични вземания срещу местни лица (финансиращи позиции)</t>
  </si>
  <si>
    <t>Провизии за непублични вземания срещу чуждестранни лица (финансиращи позиции)</t>
  </si>
  <si>
    <t>Провизии за непублични вземания срещу местни лица (приходно-разходни позиции)</t>
  </si>
  <si>
    <t>Провизии за непублични вземания срещу чуждестранни лица (приходно-разходни позиции)</t>
  </si>
  <si>
    <t>Провизии за други задължения</t>
  </si>
  <si>
    <t>Отсрочени трансфери за поети данъци върху доходите на физическите лица</t>
  </si>
  <si>
    <t>Отсрочени трансфери за поети осигурителни вноски за ДОО</t>
  </si>
  <si>
    <t>Отсрочени трансфери за поети осигурителни вноски за здравно осигуряване</t>
  </si>
  <si>
    <t>Отсрочени трансфери за поети осигурителни вноски за допълнително задължително пенсионно и здравно осигуряване</t>
  </si>
  <si>
    <t>Коректив за вземания от бюджетни организации</t>
  </si>
  <si>
    <t>Коректив за вземания от местни лица</t>
  </si>
  <si>
    <t>Коректив за вземания от чуждестранни лица</t>
  </si>
  <si>
    <t>Коректив за задължения към бюджетни организации</t>
  </si>
  <si>
    <t>Коректив за задължения към доставчици - местни лица</t>
  </si>
  <si>
    <t>Коректив за задължения към доставчици - чуждестранни лица</t>
  </si>
  <si>
    <t>Коректив за задължения към персонала - местни лица</t>
  </si>
  <si>
    <t>Коректив за задължения към персонала - чуждестранни лица</t>
  </si>
  <si>
    <t>Коректив за задължения за предоставяне на помощи и други трансфери към домакинства</t>
  </si>
  <si>
    <t>Коректив за задължения за субсидии, капиталови трансфери и здравно-осигурителни дейности</t>
  </si>
  <si>
    <t>Коректив за други задължения към местни лица</t>
  </si>
  <si>
    <t>Коректив за други задължения към чуждестранни лица</t>
  </si>
  <si>
    <t>Коректив за вземания за помощи и дарения</t>
  </si>
  <si>
    <t>Коректив за неусвоени помощи и дарения</t>
  </si>
  <si>
    <t>РАЗДЕЛ 5 - СМЕТКИ ЗА ФИНАНСОВИ АКТИВИ</t>
  </si>
  <si>
    <t>Текущи сметки в левове на централния бюджет в БНБ</t>
  </si>
  <si>
    <t>Текущи сметки в левове, консолидирани в системата на единна сметка</t>
  </si>
  <si>
    <t>Срочни депозити в левове, консолидирани в системата на единна сметка</t>
  </si>
  <si>
    <t>Срочни депозити в левове на централния бюджет в БНБ</t>
  </si>
  <si>
    <t>Срочни депозити във валута на централния бюджет в БНБ</t>
  </si>
  <si>
    <t>Срочни депозити във валута на бюджетни организации в БНБ</t>
  </si>
  <si>
    <t>Текущи сметки във валута на бюджетни организации в БНБ</t>
  </si>
  <si>
    <t>Текущи сметки във валута на централния бюджет в БНБ</t>
  </si>
  <si>
    <t>Касови наличности в левове</t>
  </si>
  <si>
    <t>Касови наличности във валута</t>
  </si>
  <si>
    <t>Текущи банкови сметки в левове</t>
  </si>
  <si>
    <t>Текущи банкови сметки във валута</t>
  </si>
  <si>
    <t>Срочни депозити в левове</t>
  </si>
  <si>
    <t>Срочни депозити във валута</t>
  </si>
  <si>
    <t>Акредитиви и други сметки в левове</t>
  </si>
  <si>
    <t>Акредитиви и други сметки във валута</t>
  </si>
  <si>
    <t>Касови наличности в чужбина</t>
  </si>
  <si>
    <t>Текущи банкови сметки в чужбина</t>
  </si>
  <si>
    <t>Срочни депозити в чужбина</t>
  </si>
  <si>
    <t>Акредитиви и други сметки в чужбина</t>
  </si>
  <si>
    <t>Разчети за лихви по банкови сметки и депозити в БНБ</t>
  </si>
  <si>
    <t>Разчети за лихви по банкови сметки и депозити в банки от страната</t>
  </si>
  <si>
    <t>Разчети за лихви по банкови сметки и депозити в чужбина</t>
  </si>
  <si>
    <t>Левови преводи между сметки на бюджетни организации в процес на сетълмент към края на периода</t>
  </si>
  <si>
    <t>Валутни преводи между сметки на бюджетни организации в процес на сетълмент към края на периода</t>
  </si>
  <si>
    <t>Чекове и други парични еквиваленти в левове</t>
  </si>
  <si>
    <t>Чекове и други парични еквиваленти във валута</t>
  </si>
  <si>
    <t>Мажоритарни дялове и акции в предприятия в страната</t>
  </si>
  <si>
    <t>Участия в съвместно контролирани предприятия в страната</t>
  </si>
  <si>
    <t>Дялове и акции в асоциирани предприятия в страната</t>
  </si>
  <si>
    <t>Други дялове и акции в предприятия в страната</t>
  </si>
  <si>
    <t>Мажоритарни дялове и акции в предприятия в чужбина</t>
  </si>
  <si>
    <t>Участия в съвместно контролирани предприятия в чужбина</t>
  </si>
  <si>
    <t>Дялове и акции в асоциирани предприятия в чужбина</t>
  </si>
  <si>
    <t>Други дялове и акции в предприятия в чужбина</t>
  </si>
  <si>
    <t>Облигации и други дългови ценни книжа на предприятия в страната</t>
  </si>
  <si>
    <t>Премии/отстъпки от номинала на дългови ценни книжа на предприятия в страната</t>
  </si>
  <si>
    <t>Облигации и други дългови ценни книжа на други държави</t>
  </si>
  <si>
    <t>Облигации и други дългови ценни книжа на международни организации</t>
  </si>
  <si>
    <t>Облигации и други дългови ценни книжа на финансови институции</t>
  </si>
  <si>
    <t>Други чуждестранни облигации и дългови ценни книжа</t>
  </si>
  <si>
    <t>Премии/отстъпки от номинала на облигации и други дългови ценни книжа на други държави</t>
  </si>
  <si>
    <t>Премии/отстъпки от номинала на облигации и други дългови ценни книжа на межд. о-ции</t>
  </si>
  <si>
    <t>Премии/отстъпки от номинала на облигации и др. дългови ценни книжа на фин. институции</t>
  </si>
  <si>
    <t>Премии/отстъпки от номинала на други чуждестранни облигации и дългови ценни книжа</t>
  </si>
  <si>
    <t>Разчети за лихви по облигации и други дългови ценни книжа на емитенти от страната</t>
  </si>
  <si>
    <t>Разчети за лихви по облигации и други дългови ценни книжа на други държави</t>
  </si>
  <si>
    <t>Разчети за лихви по облигации и други дългови ценни книжа на международни организации</t>
  </si>
  <si>
    <t>Разчети за лихви по облигации и други дългови ценни книжа на банки и финансови институции от чужбина</t>
  </si>
  <si>
    <t>Разчети за лихви по облигации и други дългови ценни книжа на други нерезиденти</t>
  </si>
  <si>
    <t>Деривати – активи</t>
  </si>
  <si>
    <t>Деривати – пасиви</t>
  </si>
  <si>
    <t>Други дългови ценни книжа от емитенти в страната</t>
  </si>
  <si>
    <t>Други дългови ценни книжа от емитенти в чужбина</t>
  </si>
  <si>
    <t>Придобити краткосрочни държавни ценни книжа</t>
  </si>
  <si>
    <t>Придобити дългосрочни държавни ценни книжа</t>
  </si>
  <si>
    <t>Придобити краткосрочни общински ценни книжа</t>
  </si>
  <si>
    <t>Придобити дългосрочни общински ценни книжа</t>
  </si>
  <si>
    <t>Премии/отстъпки от номинала на ДЦК</t>
  </si>
  <si>
    <t>Премии/отстъпки от номинала на ОбЦК</t>
  </si>
  <si>
    <t>Разчети за лихви по придобити ДЦК</t>
  </si>
  <si>
    <t>Разчети за лихви по придобити ОбЦК</t>
  </si>
  <si>
    <t>Предоставени краткосрочни заеми и временна финансова помощ на предприятия</t>
  </si>
  <si>
    <t>Предоставени краткосрочни заеми и временна финансова помощ на нестопански организации</t>
  </si>
  <si>
    <t>Предоставени краткосрочни заеми и временна финансова помощ на домакинства</t>
  </si>
  <si>
    <t>Предоставени дългосрочни заеми и временна финансова помощ на предприятия</t>
  </si>
  <si>
    <t>Предоставени дългосрочни заеми и временна финансова помощ на нестопански организации</t>
  </si>
  <si>
    <t>Предоставени дългосрочни заеми и временна финансова помощ на домакинства</t>
  </si>
  <si>
    <t>Текущ дял по дългосрочни заеми и временна финансова помощ на предприятия</t>
  </si>
  <si>
    <t>Текущ дял по дългосрочни заеми и временна финансова помощ на нестопански организации</t>
  </si>
  <si>
    <t>Текущ дял по дългосрочни заеми и временна финансова помощ на домакинства</t>
  </si>
  <si>
    <t>Предоставени краткосрочни заеми и временна финансова помощ на предприятия от сектор "Държавно управление"</t>
  </si>
  <si>
    <t>Предоставени дългосрочни заеми и временна финансова помощ на предприятия от сектор "Държавно управление"</t>
  </si>
  <si>
    <t>Текущ дял по дългосрочни заеми и временна финансова помощ на предприятия от сектор "Държавно управление"</t>
  </si>
  <si>
    <t>Разчети за лихви по предоставени заеми и временна финансова помощ на предприятия</t>
  </si>
  <si>
    <t>Разчети за лихви по предоставени заеми и временна финансова помощ на нестопански организации</t>
  </si>
  <si>
    <t>Разчети за лихви по предоставени заеми и временна финансова помощ на домакинства</t>
  </si>
  <si>
    <t>Разчети за лихви по предоставени заеми и временна финансова помощ на предприятия от сектор "Държавно управление"</t>
  </si>
  <si>
    <t>Провизии за предоставени заеми и временна финансова помощ на предприятия</t>
  </si>
  <si>
    <t>Провизии за предоставени заеми и временна финансова помощ на нестопански организации</t>
  </si>
  <si>
    <t>Провизии за предоставени заеми и временна финансова помощ на домакинства</t>
  </si>
  <si>
    <t>Провизии за предоставени заеми и временна финансова помощ на предприятия от сектор "Държавно управление"</t>
  </si>
  <si>
    <t>Предоставени краткосрочни заеми на други държави</t>
  </si>
  <si>
    <t>Предоставени краткосрочни заеми на международни организации</t>
  </si>
  <si>
    <t>Предоставени дългосрочни заеми на други държави</t>
  </si>
  <si>
    <t>Предоставени дългосрочни заеми на международни организации</t>
  </si>
  <si>
    <t>Текущ дял по предоставени дългосрочни заеми на други държави</t>
  </si>
  <si>
    <t>Текущ дял по предоставени дългосрочни заеми международни организации</t>
  </si>
  <si>
    <t>Други предоставени краткосрочни заеми в чужбина</t>
  </si>
  <si>
    <t>Други предоставени дългосрочни заеми в чужбина</t>
  </si>
  <si>
    <t>Текущ дял по други дългосрочни заеми в чужбина</t>
  </si>
  <si>
    <t>Разчети за лихви по предоставени заеми на други държави</t>
  </si>
  <si>
    <t>Разчети за лихви по предоставени заеми на международни организации</t>
  </si>
  <si>
    <t>Разчети за лихви по други предоставени заеми в чужбина</t>
  </si>
  <si>
    <t>Провизии за предоставени заеми на други държави</t>
  </si>
  <si>
    <t>Провизии за предоставени заеми на международни организации</t>
  </si>
  <si>
    <t>Провизии за други предоставени заеми в чужбина</t>
  </si>
  <si>
    <t>РАЗДЕЛ 6 - СМЕТКИ ЗА РАЗХОДИ</t>
  </si>
  <si>
    <t>Разходи за горива, вода и енергия</t>
  </si>
  <si>
    <t>Разходи за канцеларски материали</t>
  </si>
  <si>
    <t>Разходи за храна</t>
  </si>
  <si>
    <t>Разходи за медикаменти и лекарства</t>
  </si>
  <si>
    <t>Разходи за учебни материали и помагала</t>
  </si>
  <si>
    <t>Разходи за постелен инвентар и работно облекло</t>
  </si>
  <si>
    <t>Разходи за строителни материали</t>
  </si>
  <si>
    <t>Разходи за консумативи и резервни части за хардуер</t>
  </si>
  <si>
    <t>Разходи за други резервни части</t>
  </si>
  <si>
    <t>Разходи за други материали</t>
  </si>
  <si>
    <t>Разходи за текущ ремонт</t>
  </si>
  <si>
    <t>Разходи за транспорт</t>
  </si>
  <si>
    <t>Разходи за пощенски и телекомуникационни услуги</t>
  </si>
  <si>
    <t>Разходи за квалификация и преквалификация на персонала</t>
  </si>
  <si>
    <t>Разходи за поддръжка на софтуер</t>
  </si>
  <si>
    <t>Разходи за поддръжка на хардуер</t>
  </si>
  <si>
    <t>Разходи за консултантски услуги</t>
  </si>
  <si>
    <t>Други разходи за външни услуги</t>
  </si>
  <si>
    <t>Разходи за амортизации на нематериални дълготрайни активи</t>
  </si>
  <si>
    <t>Разходи за амортизация на продуктивни и работни животни</t>
  </si>
  <si>
    <t>Разходи за амортизация на сгради</t>
  </si>
  <si>
    <t>Разходи за амортизация на машини, съоръжения, оборудване</t>
  </si>
  <si>
    <t>Разходи за амортизация на транспортни средства</t>
  </si>
  <si>
    <t>Разходи за амортизация на стопански инвентар</t>
  </si>
  <si>
    <t>Разходи за амортизация на инфраструктурни обекти</t>
  </si>
  <si>
    <t>Разходи за амортизация на други дълготрайни материални активи</t>
  </si>
  <si>
    <t>Разходи за заплати и възнаграждения на персонал по служебни правоотношения</t>
  </si>
  <si>
    <t>Разходи за заплати и възнаграждения на персонал по трудови и приравнени на тях правоотношения</t>
  </si>
  <si>
    <t>Разходи за заплати и възнаграждения на персонал по трудови правоотношения - нещатен персонал</t>
  </si>
  <si>
    <t>Разходи за заплати и възнаграждения на персонал по извънтрудови правоотношения</t>
  </si>
  <si>
    <t>Разходи за заплати и възнаграждения на чуждестранни лица</t>
  </si>
  <si>
    <t>Разходи за провизии за персонал</t>
  </si>
  <si>
    <t>Сторнирани разходи за провизии за персонал</t>
  </si>
  <si>
    <r>
      <t>Разходи за възнаграждения на персонал в натура</t>
    </r>
    <r>
      <rPr>
        <b/>
        <i/>
        <sz val="12"/>
        <color indexed="10"/>
        <rFont val="Times New Roman CYR"/>
        <family val="1"/>
        <charset val="204"/>
      </rPr>
      <t/>
    </r>
  </si>
  <si>
    <t>Разходи за осигурителни вноски за държавно обществено осигуряване</t>
  </si>
  <si>
    <t>Разходи за здравно осигуряване</t>
  </si>
  <si>
    <t>Разходи за допълнително задължително здравно осигуряване</t>
  </si>
  <si>
    <t>Разходи за допълнително задължително пенсионно осигуряване</t>
  </si>
  <si>
    <t>Разходи за доброволно осигуряване за сметка на работодателя</t>
  </si>
  <si>
    <t>Осигурителни вноски в чуждестранни осигурителни фондове</t>
  </si>
  <si>
    <t>Други осигурителни вноски</t>
  </si>
  <si>
    <t>Разходи за държавни такси</t>
  </si>
  <si>
    <t>Разходи за общински такси</t>
  </si>
  <si>
    <t>Разходи за съдебни такси в страната</t>
  </si>
  <si>
    <t>Разходи за държавни данъци</t>
  </si>
  <si>
    <t>Разходи за общински данъци</t>
  </si>
  <si>
    <t>Разходи за такси в чужбина</t>
  </si>
  <si>
    <t>Разходи за съдебни такси в чужбина</t>
  </si>
  <si>
    <t>Разходи за данъци в чужбина</t>
  </si>
  <si>
    <t>Разходи за наеми в страната</t>
  </si>
  <si>
    <t>Разходи за наеми в чужбина</t>
  </si>
  <si>
    <t>Разходи за наеми на земя в страната</t>
  </si>
  <si>
    <t>Разходи за наеми на земя в чужбина</t>
  </si>
  <si>
    <t>Разходи за придобиване на инфраструктурни обекти чрез външни доставки</t>
  </si>
  <si>
    <t>Основен ремонт на инфраструктурни обекти чрез външни доставки</t>
  </si>
  <si>
    <t>Разходи за придобиване на земя в страната</t>
  </si>
  <si>
    <t>Разходи за придобиване на земя в чужбина</t>
  </si>
  <si>
    <t>Разходи за придобиване на активи с художествена и историческа стойност и книги за библиотеките</t>
  </si>
  <si>
    <t>Коректив за разходи</t>
  </si>
  <si>
    <t>Коректив за придобиване на активи</t>
  </si>
  <si>
    <t>Приписани разходи за външни услуги</t>
  </si>
  <si>
    <t>Приписани разходи за наеми</t>
  </si>
  <si>
    <t>Приписани други разходи</t>
  </si>
  <si>
    <t>Разходи за членски внос в международни организации и за участие в международни прояви</t>
  </si>
  <si>
    <t xml:space="preserve">Разходи за съдебни разноски и арбитраж в страната  </t>
  </si>
  <si>
    <t>Разходи за съдебни разноски и арбитраж в чужбина</t>
  </si>
  <si>
    <t>Разходи за командировки в страната</t>
  </si>
  <si>
    <t>Разходи за командировки в чужбина</t>
  </si>
  <si>
    <t>Разходи за санкции и неустойки в страната</t>
  </si>
  <si>
    <t>Разходи за санкции и неустойки в чужбина</t>
  </si>
  <si>
    <t>Други разходи в страната</t>
  </si>
  <si>
    <t>Други разходи в чужбина</t>
  </si>
  <si>
    <t>Балансова стойност на продадени запаси от незавършено производство</t>
  </si>
  <si>
    <t>Балансова стойност на продадени материали</t>
  </si>
  <si>
    <t>Балансова стойност на продадена продукция</t>
  </si>
  <si>
    <t>Балансова стойност на продадени стоки</t>
  </si>
  <si>
    <t>Балансова стойност на продадени млади животни и животни за угояване</t>
  </si>
  <si>
    <t>Балансова стойност на продадени земи, гори и трайни насаждения</t>
  </si>
  <si>
    <t>Балансова стойност на продадени инфраструктурни обекти</t>
  </si>
  <si>
    <t>Балансова стойност на продадени  активи с художествена и историческа стойност и книги в библиотеките</t>
  </si>
  <si>
    <t>Балансова стойност на продадени нематериални дълготрайни активи</t>
  </si>
  <si>
    <t>Балансова стойност на продадени прилежащи към сгради и съоръжения земи</t>
  </si>
  <si>
    <t>Балансова стойност на продадени продуктивни и работни животни</t>
  </si>
  <si>
    <t>Балансова стойност на продадени сгради</t>
  </si>
  <si>
    <t>Балансова стойност на продадени на машини, съоръжения, оборудване</t>
  </si>
  <si>
    <t>Балансова стойност на продадени транспортни средства</t>
  </si>
  <si>
    <t>Балансова стойност на продаден стопански инвентар</t>
  </si>
  <si>
    <t>Балансова стойност на продадено незавършено строителство</t>
  </si>
  <si>
    <t>Балансова стойност на продадени други материални дълготрайни активи</t>
  </si>
  <si>
    <t>Балансова стойност на продадени запаси на държавния резерв</t>
  </si>
  <si>
    <t>Балансова стойност на продадени запаси на изкупена продукция</t>
  </si>
  <si>
    <t>Балансова стойност на продадени конфискувани и придобити от обезпечения дълготрайни активи</t>
  </si>
  <si>
    <t>Балансова стойност на продадени конфискувани и придобити от обезпечения материални запаси</t>
  </si>
  <si>
    <t>Балансова стойност на продадени конфискувани и придобити от обезпечения финансови активи</t>
  </si>
  <si>
    <t>Разходи за банково обслужване на сметки и плащания</t>
  </si>
  <si>
    <t>Разходи за комисионни по поемане и обслужване на емисии на ДЦК (ОбЦК)</t>
  </si>
  <si>
    <t>Разходи за застраховане</t>
  </si>
  <si>
    <t>Разходи за други финансови услуги и комисионни</t>
  </si>
  <si>
    <t>Разходи за лихви по ДЦК (ОбЦК)</t>
  </si>
  <si>
    <t>Коректив за разходи за лихви по обратно изкупени ДЦК (ОбЦК)</t>
  </si>
  <si>
    <t>Разходи за лихви по банкови заеми в страната</t>
  </si>
  <si>
    <t>Разходи за лихви по други заеми от страната</t>
  </si>
  <si>
    <t>Разходи за лихви по заеми от други държави</t>
  </si>
  <si>
    <t>Разходи за лихви по заеми от международни организации</t>
  </si>
  <si>
    <t>Разходи за лихви по заеми от банки и финансови институции от чужбина</t>
  </si>
  <si>
    <t>Разходи за лихви по други заеми и дългове от чужбина</t>
  </si>
  <si>
    <t xml:space="preserve">Разходи за лихви по търговски кредит от местни лица </t>
  </si>
  <si>
    <t xml:space="preserve">Разходи за лихви по търговски кредит от чуждестранни лица </t>
  </si>
  <si>
    <t xml:space="preserve">Разходи за лихви по финансов лизинг от местни лица </t>
  </si>
  <si>
    <t xml:space="preserve">Разходи за лихви по финансов лизинг от чуждестранни лица </t>
  </si>
  <si>
    <t>Разходи за лихви за просрочени задължения към бюджетни организации</t>
  </si>
  <si>
    <t>Разходи за лихви за просрочени задължения към други местни лица</t>
  </si>
  <si>
    <t>Разходи за лихви за просрочени задължения към други чуждестранни лица</t>
  </si>
  <si>
    <t>Разходи за лихви за вноската към бюджета на Европейския съюз и за други събрани средства за Европейския съюз</t>
  </si>
  <si>
    <t>Разходи за лихви за просрочени суми за възстановяване на средства от Европейския съюз</t>
  </si>
  <si>
    <t>Разходи за лихви за просрочени суми за възстановяване на други донорски средства</t>
  </si>
  <si>
    <t>Разходи за лихви за просрочени данъци, осигурителни вноски и други подобни публични държавни вземания</t>
  </si>
  <si>
    <t>Разходи за лихви за просрочени общински данъци и други подобни публични общински вземания</t>
  </si>
  <si>
    <t>Разходи за лихви за просрочени чуждестранни данъци, осигурителни вноски и други подобни задължения към други държави</t>
  </si>
  <si>
    <t>Лихви върху подлежащи на възстановяване публични вземания от данъци, осигурителни вноски, такси и административни санкции</t>
  </si>
  <si>
    <t>Приписани разходи за лихви към местни лица</t>
  </si>
  <si>
    <t>Приписани разходи за лихви към чуждестранни лица</t>
  </si>
  <si>
    <t>Начислени други разходи за лихви към местни лица</t>
  </si>
  <si>
    <t>Начислени други разходи за лихви към чуждестранни лица</t>
  </si>
  <si>
    <t>Коректив за разходи за лихви към бюджетни организации</t>
  </si>
  <si>
    <t>Разходи за пенсии в страната</t>
  </si>
  <si>
    <t>Разходи за пенсии в чужбина</t>
  </si>
  <si>
    <t>Разходи за стипендии на местни лица</t>
  </si>
  <si>
    <t>Разходи за стипендии на чуждестранни лица</t>
  </si>
  <si>
    <t>Помощи, обезщетения и други текущи трансфери за домакинства</t>
  </si>
  <si>
    <t>Текущи трансфери за домакинства - поети лихвени плащания</t>
  </si>
  <si>
    <t>Текущи помощи, обезщетения и други текущи трансфери в натура за домакинства</t>
  </si>
  <si>
    <t>Приписани текущи трансфери за домакинства</t>
  </si>
  <si>
    <t>Капиталови трансфери и обезщетения за домакинства</t>
  </si>
  <si>
    <t>Капиталови трансфери за домакинства  - поети заеми и дългове</t>
  </si>
  <si>
    <t>Капиталови трансфери и обезщетения в натура за домакинства</t>
  </si>
  <si>
    <t>Приписани капиталови трансфери и обезщетения за домакинства</t>
  </si>
  <si>
    <t>Здравно-осигурителни разходи</t>
  </si>
  <si>
    <t>Здравно-осигурителни разходи - плащания към предприятия от сектор "Държавно управление"</t>
  </si>
  <si>
    <t>Здравно-осигурителни разходи - коректив за плащания към бюджетни организации</t>
  </si>
  <si>
    <t>Субсидии и други текущи трансфери за финансови институции в страната</t>
  </si>
  <si>
    <t>Субсидии и други текущи трансфери за нефинансови предприятия</t>
  </si>
  <si>
    <t>Текущи трансфери в натура за финансови институции в страната</t>
  </si>
  <si>
    <t>Текущи трансфери в натура за нефинансови предприятия</t>
  </si>
  <si>
    <t>Приписани трансфери за нефинансови предприятия</t>
  </si>
  <si>
    <t>Капиталови трансфери за нефинансови предприятия</t>
  </si>
  <si>
    <t>Капиталови трансфери за финансови институции от страната</t>
  </si>
  <si>
    <t>Капиталови трансфери в натура за нефинансови предприятия</t>
  </si>
  <si>
    <t>Капиталови трансфери в натура за финансови институции от страната</t>
  </si>
  <si>
    <t>Приписани трансфери за финансови институции в страната</t>
  </si>
  <si>
    <t>Субсидии и други текущи трансфери за нестопански организации</t>
  </si>
  <si>
    <t>Текущи трансфери в натура за нестопански организации</t>
  </si>
  <si>
    <t>Приписани текущи трансфери за нестопански организации</t>
  </si>
  <si>
    <t>Капиталови трансфери за нестопански организации</t>
  </si>
  <si>
    <t>Капиталови трансфери в натура за нестопански организации</t>
  </si>
  <si>
    <t>Приписани капиталови трансфери за нестопански организации</t>
  </si>
  <si>
    <t>Субсидии и други текущи трансфери за стопански предприятия от сектор "Държавно управление"</t>
  </si>
  <si>
    <t>Субсидии и други текущи трансфери за нестопански организации от сектор "Държавно управление"</t>
  </si>
  <si>
    <t>Текущи трансфери в натура за стопански предприятия от сектор "Държавно управление"</t>
  </si>
  <si>
    <t>Текущи трансфери в натура за нестопански предприятия от сектор "Държавно управление"</t>
  </si>
  <si>
    <t>Капиталови трансфери за стопански предприятия от сектор "Държавно управление"</t>
  </si>
  <si>
    <t>Капиталови трансфери за нестопански организации от сектор "Държавно управление"</t>
  </si>
  <si>
    <t>Капиталови трансфери в натура за стопански предприятия от сектор "Държавно управление"</t>
  </si>
  <si>
    <t>Капиталови трансфери в натура за нестопански предприятия от сектор "Държавно управление"</t>
  </si>
  <si>
    <t>Приписани трансфери за стопански предприятия от сектор "Държавно управление"</t>
  </si>
  <si>
    <t>Приписани трансфери за нестопански организации от сектор "Държавно управление"</t>
  </si>
  <si>
    <t>Предоставени помощи и други текущи трансфери на други държави</t>
  </si>
  <si>
    <t>Предоставени помощи и други текущи трансфери в натура на други държави</t>
  </si>
  <si>
    <t>Предоставени капиталови трансфери на други държави</t>
  </si>
  <si>
    <t>Предоставени капиталови трансфери в натура на други държави</t>
  </si>
  <si>
    <t>Приписани трансфери за други държави</t>
  </si>
  <si>
    <t>Вноска в бюджета на Европейския съюз и други трансфери към Европейския съюз</t>
  </si>
  <si>
    <t>Предоставени текущи трансфери на международни организации</t>
  </si>
  <si>
    <t>Предоставени текущи трансфери в натура на международни организации</t>
  </si>
  <si>
    <t>Предоставени капиталови трансфери на международни организации</t>
  </si>
  <si>
    <t>Предоставени капиталови трансфери в натура на международни организации</t>
  </si>
  <si>
    <t>Приписани трансфери за международни организации</t>
  </si>
  <si>
    <t>Други текущи помощи и трансфери за чуждестранни лица</t>
  </si>
  <si>
    <t>Други текущи помощи и трансфери в натура за чуждестранни лица</t>
  </si>
  <si>
    <t>Други капиталови трансфери за чуждестранни лица</t>
  </si>
  <si>
    <t>Други капиталови трансфери в натура за чуждестранни лица</t>
  </si>
  <si>
    <t>Други приписани трансфери за чужбина</t>
  </si>
  <si>
    <t>Придобиване на дълготрайни материални активи по стопански начин</t>
  </si>
  <si>
    <t>Придобиване на нематериални дълготрайни активи по стопански начин</t>
  </si>
  <si>
    <t>Придобиване на материални запаси по стопански начин</t>
  </si>
  <si>
    <t>Разходи за изграждане на инфраструктурни обекти по стопански начин</t>
  </si>
  <si>
    <t>Текущ ремонт на дълготрайни материални активи и инфраструктурни обекти по стопански начин</t>
  </si>
  <si>
    <t>Основен ремонт на дълготрайни материални активи по стопански начин</t>
  </si>
  <si>
    <t>Основен ремонт на инфраструктурни обекти по стопански начин</t>
  </si>
  <si>
    <t>Разходи за провизии на публични държавни и общински вземания</t>
  </si>
  <si>
    <t>Разходи за провизии за заеми и други вземания (финансиращи позиции)</t>
  </si>
  <si>
    <t>Разходи за провизии за други вземания (приходно-разходни позиции)</t>
  </si>
  <si>
    <t>Сторнирани (възстановени) провизии за публични държавни и общински вземания</t>
  </si>
  <si>
    <t>Сторнирани (възстановени) провизии за заеми и други вземания (финансиращи позиции)</t>
  </si>
  <si>
    <t>Сторнирани (възстановени) провизии за други вземания (приходно-разходни позиции)</t>
  </si>
  <si>
    <t>Разходи за провизии за други задължения</t>
  </si>
  <si>
    <t>Сторнирани провизии за други задължения</t>
  </si>
  <si>
    <t>Отписани вземания (приходно-разходни позиции) от бюджетни организации от подсектор "Централно управление"</t>
  </si>
  <si>
    <t>Отписани вземания (финансиращи позиции) от бюджетни организации от подсектор "Централно управление"</t>
  </si>
  <si>
    <t>Отписани вземания (приходно-разходни позиции) от общини</t>
  </si>
  <si>
    <t>Отписани вземания (финансиращи позиции) от общини</t>
  </si>
  <si>
    <t>Отписани вземания (приходно-разходни позиции) от социалноосигурителни фондове</t>
  </si>
  <si>
    <t>Отписани вземания (финансиращи позиции) от социалноосигурителни фондове</t>
  </si>
  <si>
    <t>Отписани публични държавни и общински вземания</t>
  </si>
  <si>
    <t>Отписани вземания (приходно-разходни позиции) от други предприятия от сектор "Държавно управление"</t>
  </si>
  <si>
    <t>Отписани вземания (финансиращи позиции) от други предприятия от сектор "Държавно управление"</t>
  </si>
  <si>
    <t>Отписани други вземания (приходно-разходни позиции) от местни лица</t>
  </si>
  <si>
    <t>Отписани други вземания (финансиращи позиции) от местни лица</t>
  </si>
  <si>
    <t>Отписани други вземания (приходно-разходни позиции) към чуждестранни лица</t>
  </si>
  <si>
    <t>Отписани други вземания (финансиращи позиции) към чуждестранни лица</t>
  </si>
  <si>
    <t>Намаление на нефинансови дълготрайни активи от други събития</t>
  </si>
  <si>
    <t>Намаление на материални запаси от други събития</t>
  </si>
  <si>
    <t>Намаление на финансови активи (приходно-разходни позиции) от други събития</t>
  </si>
  <si>
    <t>Намаление на финансови активи (финансиращи позиции) от други събития</t>
  </si>
  <si>
    <t>Намаление на парични средства от други събития</t>
  </si>
  <si>
    <t>Увеличение на пасиви (приходно-разходни позиции) от други събития</t>
  </si>
  <si>
    <t>Увеличение на пасиви (финансиращи позиции) от други събития</t>
  </si>
  <si>
    <t>РАЗДЕЛ 7 - СМЕТКИ ЗА ПРИХОДИ, ТРАНСФЕРИ И ПРЕОЦЕНКИ</t>
  </si>
  <si>
    <t>Касови приходи от данъци, мита, митнически такси и осигурителни вноски</t>
  </si>
  <si>
    <t>Начислени приходи от данъци, мита, митнически такси и осигурителни вноски</t>
  </si>
  <si>
    <t>Начислени суми за възстановяване на данъци, мита, митнически такси и осигурителни вноски</t>
  </si>
  <si>
    <t>Преотстъпени приходи от данъци, мита, митнически такси и осигурителни вноски</t>
  </si>
  <si>
    <t>Касови приходи от такси, лицензии и вноски с данъчен характер</t>
  </si>
  <si>
    <t>Начислени приходи от такси, лицензии и вноски с данъчен характер</t>
  </si>
  <si>
    <t>Начислени суми за възстановяване на такси, лицензии и вноски с данъчен характер</t>
  </si>
  <si>
    <t>Преотстъпени приходи от такси, лицензии и вноски с данъчен характер</t>
  </si>
  <si>
    <t>Приходи от такси в левове</t>
  </si>
  <si>
    <t>Приходи от такси във валута</t>
  </si>
  <si>
    <t>Приходи от административни глоби и санкции</t>
  </si>
  <si>
    <t>Приходи от продажби на услуги</t>
  </si>
  <si>
    <t>Приходи от продажби на незавършено производство</t>
  </si>
  <si>
    <t>Приходи от продажби на материали</t>
  </si>
  <si>
    <t>Приходи от продажби на продукция</t>
  </si>
  <si>
    <t>Приходи от продажби на стоки</t>
  </si>
  <si>
    <t>Приходи от продажби на млади животни и животни за угояване</t>
  </si>
  <si>
    <t xml:space="preserve">Приходи от наеми на имущество </t>
  </si>
  <si>
    <t>Приходи от използване на нематериални дълготрайни активи</t>
  </si>
  <si>
    <t>Приходи от наеми на земя</t>
  </si>
  <si>
    <t>Приходи от концесии</t>
  </si>
  <si>
    <t>Приходи от продажби на земи, гори и трайни насаждения</t>
  </si>
  <si>
    <t>Приходи от продажби на инфраструктурни обекти</t>
  </si>
  <si>
    <t>Приходи от продажби на активи с художествена и историческа стойност и книги в библиотеките</t>
  </si>
  <si>
    <t>Приходи от продажби на нематериални дълготрайни активи</t>
  </si>
  <si>
    <t>Приходи от продажби на прилежащи към сгради и съоръжения земи</t>
  </si>
  <si>
    <t>Приходи от продажби на продуктивни и работни животни</t>
  </si>
  <si>
    <t>Приходи от продажби на сгради</t>
  </si>
  <si>
    <t>Приходи от продажби на машини, съоръжения, оборудване</t>
  </si>
  <si>
    <t>Приходи от продажби на транспортни средства</t>
  </si>
  <si>
    <t>Приходи от продажби на стопански инвентар</t>
  </si>
  <si>
    <t xml:space="preserve">Приходи от продажби на незавършено строителство </t>
  </si>
  <si>
    <t>Приходи от продажби на други дълготрайни материани активи</t>
  </si>
  <si>
    <t>Приходи от продажби на запаси на държавния резерв</t>
  </si>
  <si>
    <t>Приходи от продажби на запаси на изкупена продукция</t>
  </si>
  <si>
    <t>Приходи от продажби на конфискувани и придобити от обезпечения дълготрайни активи</t>
  </si>
  <si>
    <t>Приходи от продажби на конфискувани и придобити от обезпечения материални запаси</t>
  </si>
  <si>
    <t>Приходи от продажби на конфискувани и придобити от обезпечения финансови активи</t>
  </si>
  <si>
    <t>Вноски от БНБ за превишение на приходите над разходите</t>
  </si>
  <si>
    <t>Дялово участие във финансовия резултат на предприятия в страната с мажоритарно участие-нето</t>
  </si>
  <si>
    <t>Дялово участие във финансовия резултат на предприятия в чужбина с мажоритарно участие-нето</t>
  </si>
  <si>
    <t>Дялово участие във финансовия резултат на съвместно контролирани предприятия в страната - нето</t>
  </si>
  <si>
    <t>Дялово участие във финансовия резултат на съвместно контролирани предприятия в чужбина - нето</t>
  </si>
  <si>
    <t>Дялово участие във финансовия резултат на асоциирани предприятия в страната - нето</t>
  </si>
  <si>
    <t>Дялово участие във финансовия резултат на асоциирани предприятия в чужбина - нето</t>
  </si>
  <si>
    <t>Приходи от дивиденти от предприятия-несвързани лица</t>
  </si>
  <si>
    <t>Дивиденти от контролирани, съвместно контролирани и асоциирани предприятия</t>
  </si>
  <si>
    <t>Вноски от държавни/общински предприятия за превишение на приходите над разходите</t>
  </si>
  <si>
    <t>Коректив за приходи</t>
  </si>
  <si>
    <t xml:space="preserve">Приписани приходи от наеми и концесии </t>
  </si>
  <si>
    <t>Приписани приходи от продажби на активи</t>
  </si>
  <si>
    <t>Приписани други приходи</t>
  </si>
  <si>
    <t>Отчисления за данък върху приходите от стопанска дейност на бюджетните предприятия по ЗКПО</t>
  </si>
  <si>
    <t>Приходи от застрахователни обезщетения за дълготрайни активи</t>
  </si>
  <si>
    <t>Други приходи от застрахователни обезщетения</t>
  </si>
  <si>
    <t>Приходи от неустойки, начети и обезщетения</t>
  </si>
  <si>
    <t>Други приходи</t>
  </si>
  <si>
    <t>Приходи от финансови услуги и комисионни</t>
  </si>
  <si>
    <t>Приходи от лихви по ДЦК</t>
  </si>
  <si>
    <t>Приходи от лихви по ОбЦК</t>
  </si>
  <si>
    <t>Приходи от лихви по облигации и други дългови ценни книжа от предприятия в страната</t>
  </si>
  <si>
    <t>Приходи от лихви по облигации и други дългови ценни книжа на други държави</t>
  </si>
  <si>
    <t>Приходи от лихви по облигации и други дългови ценни книжа на международни организации</t>
  </si>
  <si>
    <t>Приходи от лихви по облигации и други дългови ценни книжа на финансови институции от чужбина</t>
  </si>
  <si>
    <t>Приходи от лихви по други облигации и дългови ценни книжа в чужбина</t>
  </si>
  <si>
    <t>Приходи от лихви по преоформен държавен дълг</t>
  </si>
  <si>
    <t>Приходи от лихви по заеми на нефинансови предприятия</t>
  </si>
  <si>
    <t>Приходи от лихви по заеми на нестопански организации</t>
  </si>
  <si>
    <t>Приходи от лихви по заеми на домакинства</t>
  </si>
  <si>
    <t>Приходи от лихви по заеми на финансови институции</t>
  </si>
  <si>
    <t>Приходи от лихви по заеми на други държави</t>
  </si>
  <si>
    <t>Приходи от лихви по други заеми в чужбина</t>
  </si>
  <si>
    <t>Приходи от лихви по търговски кредит от местни лица</t>
  </si>
  <si>
    <t>Приходи от лихви по търговски кредит от чуждестранни лица</t>
  </si>
  <si>
    <t>Приходи от лихви по финансов лизинг от местни лица</t>
  </si>
  <si>
    <t>Приходи от лихви по финансов лизинг от чуждестранни лица</t>
  </si>
  <si>
    <t>Приходи от лихви по депозити, включени в системата на единна сметка (нето)</t>
  </si>
  <si>
    <t>Приходи от лихви в левове по банкови сметки и депозити в страната</t>
  </si>
  <si>
    <t>Приходи от лихви във валута по банкови сметки и депозити в страната</t>
  </si>
  <si>
    <t>Приходи от лихви по банкови сметки и депозити в чужбина</t>
  </si>
  <si>
    <t>Приходи от лихви за просрочени вземания от бюджетни организации</t>
  </si>
  <si>
    <t>Приходи от лихви върху просрочени публични вземания</t>
  </si>
  <si>
    <t>Приходи от лихви за просрочени вземания за възстановяване на средства от Европейския съюз</t>
  </si>
  <si>
    <t>Приходи от лихви за просрочени вземания за възстановяване на други донорски средства</t>
  </si>
  <si>
    <t>Приходи от лихви за просрочени частни вземания от местни лица</t>
  </si>
  <si>
    <t>Приходи от лихви за просрочени частни вземания от чуждестранни лица</t>
  </si>
  <si>
    <t>Приписани приходи от лихви по заеми</t>
  </si>
  <si>
    <t>Приписани приходи от други лихви</t>
  </si>
  <si>
    <t>Начислени други лихви към местни лица</t>
  </si>
  <si>
    <t>Начислени други лихви към чуждестранни лица</t>
  </si>
  <si>
    <t>Коректив за приходи от лихви от бюджетни организации</t>
  </si>
  <si>
    <t>Постъпления от продажба и приватизация на дялове и акции</t>
  </si>
  <si>
    <t>Приписани постъпления от продажба и приватизация на дялове и акции</t>
  </si>
  <si>
    <t>Отчетна стойност на продадени и приватизирани дялове и акции</t>
  </si>
  <si>
    <t>Постъпления от продажба на държавни ценни книжа</t>
  </si>
  <si>
    <t>Отчетна стойност на продадени държавни ценни книжа</t>
  </si>
  <si>
    <t>Постъпления от продажба на общински ценни книжа</t>
  </si>
  <si>
    <t>Отчетна стойност на продадени общински ценни книжа</t>
  </si>
  <si>
    <t>Постъпления от продажба на други дългови ценни книжа</t>
  </si>
  <si>
    <t>Отчетна стойност на продадени други дългови ценни книжа</t>
  </si>
  <si>
    <t>Постъпления от продажба на други финансови активи</t>
  </si>
  <si>
    <t>Отчетна стойност на продадени други финансови активи</t>
  </si>
  <si>
    <t>Реализирани курсови разлики от операции с валутни активи</t>
  </si>
  <si>
    <t>Реализирани курсови разлики от операции с валутни пасиви</t>
  </si>
  <si>
    <t>Коректив на приходите от текущи помощи и дарения, предоставени от страната</t>
  </si>
  <si>
    <t>Коректив на приходите от капиталови помощи и дарения, предоставени от страната</t>
  </si>
  <si>
    <t>Коректив на приходите от текущи помощи и дарения, предоставени от Европейския съюз</t>
  </si>
  <si>
    <t>Коректив на приходите от капиталови помощи и дарения, предоставени от Европейския съюз</t>
  </si>
  <si>
    <t>Коректив на приходите от текущи помощи и дарения, предоставени от международни организации</t>
  </si>
  <si>
    <t>Коректив на приходите от капиталови помощи и дарения, предоставени от международни организации</t>
  </si>
  <si>
    <t>Коректив на приходите от текущи помощи и дарения, предоставени от други държави</t>
  </si>
  <si>
    <t>Коректив на приходите от капиталови помощи и дарения, предоставени от други държави</t>
  </si>
  <si>
    <t>Коректив на приходите от други текущи помощи и дарения, предоставени от чужбина</t>
  </si>
  <si>
    <t>Коректив на приходите от други капиталови помощи и дарения, предоставени от чужбина</t>
  </si>
  <si>
    <t>Получени текущи помощи и дарения от страната</t>
  </si>
  <si>
    <t>Получени капиталови помощи и дарения от страната</t>
  </si>
  <si>
    <t>Получени текущи помощи и дарения в натура от страната</t>
  </si>
  <si>
    <t>Получени капиталови помощи и дарения в натура от страната</t>
  </si>
  <si>
    <t>Приписани помощи и дарения от страната</t>
  </si>
  <si>
    <t xml:space="preserve">Получени чрез небюджетни предприятия средства от КФП по международни и други програми </t>
  </si>
  <si>
    <t>Получени текущи помощи и дарения от други държави</t>
  </si>
  <si>
    <t>Получени капиталови помощи и дарения от други държави</t>
  </si>
  <si>
    <t>Получени текущи помощи и дарения в натура от други държави</t>
  </si>
  <si>
    <t>Получени капиталови помощи и дарения в натура от други държави</t>
  </si>
  <si>
    <t>Получени текущи помощи и дарения от Европейския съюз</t>
  </si>
  <si>
    <t>Получени капиталови помощи и дарения от Европейския съюз</t>
  </si>
  <si>
    <t>Получени текущи помощи и дарения в натура от Европейския съюз</t>
  </si>
  <si>
    <t>Получени капиталови помощи и дарения в натура от Европейския съюз</t>
  </si>
  <si>
    <t>Получени текущи помощи и дарения от други международни организации</t>
  </si>
  <si>
    <t>Получени капиталови помощи и дарения от други международни организации</t>
  </si>
  <si>
    <t>Получени текущи помощи и дарения в натура от други международни организации</t>
  </si>
  <si>
    <t>Получени капиталови помощи и дарения в натура от други международни организации</t>
  </si>
  <si>
    <t>Получени други текущи помощи и дарения от чужбина</t>
  </si>
  <si>
    <t>Получени други капиталови помощи и дарения от чужбина</t>
  </si>
  <si>
    <t>Получени други текущи помощи и дарения в натура от чужбина</t>
  </si>
  <si>
    <t>Получени други капиталови помощи и дарения в натура от чужбина</t>
  </si>
  <si>
    <t>Приписани помощи и дарения от чужбина</t>
  </si>
  <si>
    <t>Разчети за плащания в СЕБРА</t>
  </si>
  <si>
    <t>Вътрешни касови трансфери в левове</t>
  </si>
  <si>
    <t>Вътрешни касови трансфери във валута</t>
  </si>
  <si>
    <t>Касови трансфери от/за централния бюджет</t>
  </si>
  <si>
    <t>Касови трансфери на отчислени приходи</t>
  </si>
  <si>
    <t>Касови трансфери от/за бюджети на бюджетни организации от подсектор "Централно управление"</t>
  </si>
  <si>
    <t>Касови трансфери от/за бюджети на общини</t>
  </si>
  <si>
    <t>Касови трансфери от/за бюджети на социалноосигурителни фондове</t>
  </si>
  <si>
    <t>Касови трансфери от/за сметки за средства от Европейския съюз на бюджетни организации от подсектор "Централно управление"</t>
  </si>
  <si>
    <t>Касови трансфери от/за сметки за средства от Европейския съюз на общини</t>
  </si>
  <si>
    <t>Касови трансфери от/за сметки за средства от Европейския съюз на социалноосигурителни фондове</t>
  </si>
  <si>
    <t>Касови трансфери от/за сметки за чужди средства на бюджетни организации от подсектор "Централно управление"</t>
  </si>
  <si>
    <t>Касови трансфери от/за сметки за чужди средства на общини</t>
  </si>
  <si>
    <t>Касови трансфери от/за сметки за чужди средства на социалноосигурителни фондове</t>
  </si>
  <si>
    <t>Трансфери за поети данъци върху доходите на физическите лица</t>
  </si>
  <si>
    <t>Трансфери за поети осигурителни вноски за ДОО</t>
  </si>
  <si>
    <t>Трансфери за поети осигурителни вноски за здравно осигуряване</t>
  </si>
  <si>
    <t>Трансфери за поети осигурителни вноски за допълнително задължително пенсионно и здравно осигуряване</t>
  </si>
  <si>
    <t>Корективен трансфер за поети осигурителни вноски и данъци</t>
  </si>
  <si>
    <t>Разпределени суми на трансфери за поети осигурителни вноски и данъци</t>
  </si>
  <si>
    <r>
      <rPr>
        <sz val="12"/>
        <color indexed="18"/>
        <rFont val="Times New Roman CYR"/>
        <charset val="204"/>
      </rPr>
      <t>Прехвърлени активи и пасиви</t>
    </r>
    <r>
      <rPr>
        <sz val="12"/>
        <rFont val="Times New Roman Cyr"/>
        <family val="1"/>
        <charset val="204"/>
      </rPr>
      <t xml:space="preserve"> в отчетната група (стопанска област)</t>
    </r>
  </si>
  <si>
    <r>
      <rPr>
        <sz val="12"/>
        <color indexed="18"/>
        <rFont val="Times New Roman CYR"/>
        <charset val="204"/>
      </rPr>
      <t>Прехвърлени активи и пасиви</t>
    </r>
    <r>
      <rPr>
        <sz val="12"/>
        <rFont val="Times New Roman CYR"/>
      </rPr>
      <t xml:space="preserve"> между отчетни групи "БЮДЖЕТ" и "Сметки за средства от Европейския съюз"</t>
    </r>
  </si>
  <si>
    <r>
      <rPr>
        <sz val="12"/>
        <color indexed="18"/>
        <rFont val="Times New Roman CYR"/>
        <charset val="204"/>
      </rPr>
      <t>Прехвърлени активи и пасиви</t>
    </r>
    <r>
      <rPr>
        <sz val="12"/>
        <rFont val="Times New Roman Cyr"/>
        <family val="1"/>
        <charset val="204"/>
      </rPr>
      <t xml:space="preserve"> между отчетни групи "БЮДЖЕТ" и "Други сметки и дейности"</t>
    </r>
  </si>
  <si>
    <r>
      <rPr>
        <sz val="12"/>
        <color indexed="18"/>
        <rFont val="Times New Roman CYR"/>
        <charset val="204"/>
      </rPr>
      <t>Прехвърлени активи и пасиви</t>
    </r>
    <r>
      <rPr>
        <sz val="12"/>
        <rFont val="Times New Roman Cyr"/>
        <family val="1"/>
        <charset val="204"/>
      </rPr>
      <t xml:space="preserve"> между отчетни групи "Сметки за средства от Европейския съюз" и "Други сметки и дейности"</t>
    </r>
  </si>
  <si>
    <t>Коректив за капитализирани активи в отчетна група "Други сметки и дейности"</t>
  </si>
  <si>
    <t>Прехвърлени нефинансови дълготрайни активи от/към бюджетни организации от подсектор "Централно управление"</t>
  </si>
  <si>
    <t>Прехвърлени материални запаси от/към бюджетни организации от подсектор "Централно управление"</t>
  </si>
  <si>
    <t>Прехвърлени финансови активи (приходно-разходни позиции) от/към бюджетни организации от подсектор "Централно управление"</t>
  </si>
  <si>
    <t>Прехвърлени финансови активи (финансиращи позиции) от/към бюджетни организации от подсектор "Централно управление"</t>
  </si>
  <si>
    <t>Прехвърлени пасиви (приходно-разходни позиции) от/към бюджетни организации от подсектор "Централно управление"</t>
  </si>
  <si>
    <t>Прехвърлени пасиви (финансиращи позиции) от/към бюджетни организации от подсектор "Централно управление"</t>
  </si>
  <si>
    <t>Прехвърлени нефинансови дълготрайни активи от/към общини</t>
  </si>
  <si>
    <t>Прехвърлени материални запаси от/към общини</t>
  </si>
  <si>
    <t>Прехвърлени финансови активи (приходно-разходни позиции) от/към общини</t>
  </si>
  <si>
    <t>Прехвърлени финансови активи (финансиращи позиции) от/към общини</t>
  </si>
  <si>
    <t>Прехвърлени пасиви (приходно-разходни позиции) от/към общини</t>
  </si>
  <si>
    <t>Прехвърлени пасиви (финансиращи позиции) от/към общини</t>
  </si>
  <si>
    <t>Прехвърлени нефинансови дълготрайни активи от/към социалноосигурителни фондове</t>
  </si>
  <si>
    <t>Прехвърлени материални запаси от/към социалноосигурителни фондове</t>
  </si>
  <si>
    <t>Прехвърлени финансови активи (приходно-разходни позиции) от/към социалноосигурителни фондове</t>
  </si>
  <si>
    <t>Прехвърлени финансови активи (финансиращи позиции) от/към социалноосигурителни фондове</t>
  </si>
  <si>
    <t>Прехвърлени пасиви (приходно-разходни позиции) от/към социалноосигурителни фондове</t>
  </si>
  <si>
    <t>Прехвърлени пасиви (финансиращи позиции) от/към социалноосигурителни фондове</t>
  </si>
  <si>
    <t>Прехвърлени нефинансови дълготрайни активи от/към други предприятия от сектор "Държавно управление"</t>
  </si>
  <si>
    <t>Прехвърлени материални запаси от/към други предприятия от сектор "Държавно управление"</t>
  </si>
  <si>
    <t>Прехвърлени финансови активи (приходно-разходни позиции) от/към други предприятия от сектор "Държавно управление"</t>
  </si>
  <si>
    <t>Прехвърлени финансови активи (финансиращи позиции) от/към други предприятия от сектор "Държавно управление"</t>
  </si>
  <si>
    <t>Прехвърлени пасиви (приходно-разходни позиции) от/към други предприятия от сектор "Държавно управление"</t>
  </si>
  <si>
    <t>Прехвърлени пасиви (финансиращи позиции) от/към други предприятия от сектор "Държавно управление"</t>
  </si>
  <si>
    <t>Приписани трансфери от/за бюджетни организации от подсектор "Централно управление"</t>
  </si>
  <si>
    <t>Приписани трансфери от/за общини</t>
  </si>
  <si>
    <t>Приписани трансфери от/за социалноосигурителни фондове</t>
  </si>
  <si>
    <t>Приписани трансфери от/за други предприятия от сектор "Държавно управление"</t>
  </si>
  <si>
    <t>Прехвърлени нефинансови дълготрайни активи от/към други сектори на икономиката</t>
  </si>
  <si>
    <t>Прехвърлени материални запаси от/към други сектори на икономиката</t>
  </si>
  <si>
    <t>Прехвърлени финансови активи (приходно-разходни позиции) от/към други сектори на икономиката</t>
  </si>
  <si>
    <t>Прехвърлени финансови активи (финансиращи позиции) от/към други сектори на икономика</t>
  </si>
  <si>
    <t>Прехвърлени пасиви (приходно-разходни позиции) от/към други сектори на икономиката</t>
  </si>
  <si>
    <t>Прехвърлени пасиви (финансиращи позиции) от/към други сектори на икономиката</t>
  </si>
  <si>
    <t>Придобито/закрито дялово участие от реорганизиране на бюджетни организации</t>
  </si>
  <si>
    <t>Преоценки на нефинансови дълготрайни активи</t>
  </si>
  <si>
    <t>Преоценки на материални запаси</t>
  </si>
  <si>
    <t>Преоценки на финансови активи (приходно-разходни позиции)</t>
  </si>
  <si>
    <t>Преоценки на финансови активи (финансиращи позиции)</t>
  </si>
  <si>
    <t>Преоценки на пасиви (приходно-разходни позиции)</t>
  </si>
  <si>
    <t>Преоценки на пасиви (финансиращи позиции)</t>
  </si>
  <si>
    <t>Отписани задължения (приходно-разходни позиции) към бюджетни организации от подсектор "Централно управление"</t>
  </si>
  <si>
    <t>Отписани задължения (финансиращи позиции) към бюджетни организации от подсектор "Централно управление"</t>
  </si>
  <si>
    <t>Отписани задължения (приходно-разходни позиции) към общини</t>
  </si>
  <si>
    <t>Отписани задължения (финансиращи позиции) към общини</t>
  </si>
  <si>
    <t>Отписани задължения (приходно-разходни позиции) към социалноосигурителни фондове</t>
  </si>
  <si>
    <t>Отписани задължения (финансиращи позиции) към социалноосигурителни фондове</t>
  </si>
  <si>
    <t>Отписани задължения (приходно-разходни позиции) към други предприятия от сектор "Държавно управление"</t>
  </si>
  <si>
    <t>Отписани задължения (финансиращи позиции) към други предприятия от сектор "Държавно управление"</t>
  </si>
  <si>
    <t>Отписани задължения (приходно-разходни позиции) към други местни лица</t>
  </si>
  <si>
    <t>Отписани задължения (финансиращи позиции) към други местни лица</t>
  </si>
  <si>
    <t>Отписани задължения (приходно-разходни позиции) към чуждестранни лица</t>
  </si>
  <si>
    <t>Отписани задължения (финансиращи позиции) към чуждестранни лица</t>
  </si>
  <si>
    <t>Конфискувани дълготрайни активи</t>
  </si>
  <si>
    <t>Конфискувани материални запаси</t>
  </si>
  <si>
    <t>Конфискувани финансови активи (приходно-разходни позиции)</t>
  </si>
  <si>
    <t>Конфискувани финансови активи (финансиращи позиции)</t>
  </si>
  <si>
    <t>Конфискувани парични средства</t>
  </si>
  <si>
    <t>Увеличение на нефинансови дълготрайни активи от други събития</t>
  </si>
  <si>
    <t>Увеличение на материални запаси от други събития</t>
  </si>
  <si>
    <t>Увеличение на финансови активи (приходно-разходни позиции) от други събития</t>
  </si>
  <si>
    <t>Увеличение на финансови активи (финансиращи позиции) от други събития</t>
  </si>
  <si>
    <t>Увеличение на парични средства от други събития</t>
  </si>
  <si>
    <t>Намаление на пасиви (приходно-разходни позиции) от други събития</t>
  </si>
  <si>
    <t>Намаление на пасиви (финансиращи позиции) от други събития</t>
  </si>
  <si>
    <t>СМЕТКИ ОТ РАЗДЕЛИ  1 - 7 - САЛДА И ОБОРОТИ  - ОБЩО</t>
  </si>
  <si>
    <t xml:space="preserve"> 1-7</t>
  </si>
  <si>
    <t>РАЗДЕЛ 9 - ЗАДБАЛАНСОВИ СМЕТКИ</t>
  </si>
  <si>
    <t>Чужди дълготрайни активи</t>
  </si>
  <si>
    <t>Чужди материални запаси за съхранение, разпределение и управление</t>
  </si>
  <si>
    <t xml:space="preserve"> Чужди финансови активи за съхранение, разпределение и управление</t>
  </si>
  <si>
    <t>Поети ангажименти за разходи - наличности</t>
  </si>
  <si>
    <t>Неусвоени суми от средства за безопасност и съхраняване на радиоактивни отпадъци и за извеждане на ядрени съоръжения</t>
  </si>
  <si>
    <t>Залог на ДЦК (ОбЦК)</t>
  </si>
  <si>
    <t>Други чужди финансови активи, предоставени в залог на бюджетни организации</t>
  </si>
  <si>
    <t>Получени гаранции и поръчителства</t>
  </si>
  <si>
    <t>Обезпечени вземания с ипотеки</t>
  </si>
  <si>
    <t>Обезпечени вземания по реда на особените залози</t>
  </si>
  <si>
    <t>Предоставени държавни (общински) гаранции по заеми</t>
  </si>
  <si>
    <t>Предоставени други държавни (общински) гаранции</t>
  </si>
  <si>
    <t>Предоставени дълготрайни активи и материални запаси в залог и ипотека</t>
  </si>
  <si>
    <t>Обезпечени задължения по реда на особените залози</t>
  </si>
  <si>
    <t>Други дебитори по условни вземания</t>
  </si>
  <si>
    <t>Актюерски разчети за пенсионни задължения</t>
  </si>
  <si>
    <t>Други кредитори по условни задължения</t>
  </si>
  <si>
    <t>Възникнали ангажименти за разходи</t>
  </si>
  <si>
    <t>Възникнали ангажименти за разходи с незабавна реализация</t>
  </si>
  <si>
    <t>Реализирани ангажименти за разходи чрез плащане/възникване на задължение</t>
  </si>
  <si>
    <t>Вътрешни трансфери на поети ангажименти за разходи</t>
  </si>
  <si>
    <t>Прехвърлени ангажименти за разходи от/към други бюджетни организации</t>
  </si>
  <si>
    <t>Прехвърлени ангажименти за разходи от/към други предприятия</t>
  </si>
  <si>
    <t>Корекции в обема/стойността на поетите ангажименти за разходи</t>
  </si>
  <si>
    <t>Анулиране (канцелиране) на поети ангажименти за разходи</t>
  </si>
  <si>
    <t>Възникнали нови задължения за разходи</t>
  </si>
  <si>
    <t>Активи в употреба, изписани като разход</t>
  </si>
  <si>
    <t>Просрочени публични държавни вземания</t>
  </si>
  <si>
    <t>Просрочени публични общински вземания</t>
  </si>
  <si>
    <t>Просрочени вземания от клиенти</t>
  </si>
  <si>
    <t>Просрочени вземания от приватизация</t>
  </si>
  <si>
    <t>Просрочени вземания от концесии и наеми</t>
  </si>
  <si>
    <t>Просрочени вземания от бенефициенти за възстановяване на средства от Европейския съюз</t>
  </si>
  <si>
    <t>Просрочени вземания от бенефициенти за възстановяване на средства от други донори</t>
  </si>
  <si>
    <t>Просрочени вземания от заеми</t>
  </si>
  <si>
    <t>Други просрочени вземания</t>
  </si>
  <si>
    <t>Просрочени задължения по надвнесени публични държавни и общински вземания</t>
  </si>
  <si>
    <t>Просрочени задължения за внасяне на данъци, вноски, такси и административни санкции</t>
  </si>
  <si>
    <t>Просрочени задължения към доставчици</t>
  </si>
  <si>
    <t>Просрочени задължения към персонала</t>
  </si>
  <si>
    <t>Просрочени задължения за пенсии, стипендии, помощи и други текущи и капиталови трансфери към домакинства</t>
  </si>
  <si>
    <t>Просрочени задължения за субсидии и други текущи и капиталови трансфери към предприятия</t>
  </si>
  <si>
    <t>Просрочени задължения по заеми</t>
  </si>
  <si>
    <t>Други просрочени задължения</t>
  </si>
  <si>
    <t>Недопустими разходи за сметка на бенефициента</t>
  </si>
  <si>
    <t>Финансиране на разходи за сметка на национално съфинансиране</t>
  </si>
  <si>
    <t>Финансиране на разходи за сметка на средства от Европейския съюз</t>
  </si>
  <si>
    <t>Финансиране на разходи за сметка на средства от международни организации</t>
  </si>
  <si>
    <t>Финансиране на разходи за сметка на средства от други държави</t>
  </si>
  <si>
    <t>Финансиране на разходи за сметка на други донори от чужбина</t>
  </si>
  <si>
    <t>Финансиране на разходи за сметка на други донори от страната</t>
  </si>
  <si>
    <t>Финансиране на разходи за сметка на бенефициента</t>
  </si>
  <si>
    <t>Други задбалансови активи</t>
  </si>
  <si>
    <t>Други задбалансови пасиви</t>
  </si>
  <si>
    <t>Кореспондираща сметка за задбалансови активи</t>
  </si>
  <si>
    <t>Кореспондираща сметка за задбалансови пасиви</t>
  </si>
  <si>
    <t>СМЕТКИ ОТ РАЗДЕЛ  9 - САЛДА И ОБОРОТИ  - ОБЩО</t>
  </si>
  <si>
    <t xml:space="preserve">            САЛДА И ОБОРОТИ  - ВСИЧКО</t>
  </si>
  <si>
    <t>Общо</t>
  </si>
  <si>
    <t>РАЗДЕЛИ 1 - 7 - КОНТРОЛА  ЗА РАВНЕНИЕ НА ОБЩАТА СУМА НА САЛДАТА И ОБОРОТИТЕ</t>
  </si>
  <si>
    <t>Контрола начални салда</t>
  </si>
  <si>
    <t>Контрола обороти</t>
  </si>
  <si>
    <t>Контрола крайни салда</t>
  </si>
  <si>
    <t>РАЗДЕЛ  9 - КОНТРОЛА  ЗА РАВНЕНИЕ НА ОБЩАТА СУМА НА САЛДАТА И ОБОРОТИТЕ</t>
  </si>
  <si>
    <t>РАЗДЕЛИ  1 - 9 - КОНТРОЛА  ЗА РАВНЕНИЕ НА ОБЩАТА СУМА НА САЛДАТА И ОБОРОТИТЕ</t>
  </si>
  <si>
    <r>
      <t xml:space="preserve">       Дял на </t>
    </r>
    <r>
      <rPr>
        <b/>
        <i/>
        <sz val="10"/>
        <color indexed="58"/>
        <rFont val="Times New Roman CYR"/>
      </rPr>
      <t>кратко</t>
    </r>
    <r>
      <rPr>
        <b/>
        <sz val="10"/>
        <rFont val="Times New Roman CYR"/>
        <family val="1"/>
        <charset val="204"/>
      </rPr>
      <t xml:space="preserve">срочните </t>
    </r>
    <r>
      <rPr>
        <b/>
        <i/>
        <sz val="10"/>
        <color indexed="16"/>
        <rFont val="Times New Roman CYR"/>
      </rPr>
      <t>вземания</t>
    </r>
    <r>
      <rPr>
        <b/>
        <i/>
        <sz val="10"/>
        <color indexed="60"/>
        <rFont val="Times New Roman CYR"/>
        <family val="1"/>
        <charset val="204"/>
      </rPr>
      <t xml:space="preserve"> </t>
    </r>
    <r>
      <rPr>
        <b/>
        <sz val="10"/>
        <rFont val="Times New Roman CYR"/>
        <family val="1"/>
        <charset val="204"/>
      </rPr>
      <t>в общия размер на заемите (подгрупи 531, 532, 581 и 582)</t>
    </r>
  </si>
  <si>
    <t>краткоср.-дял в нач.салдо</t>
  </si>
  <si>
    <t>краткоср.-дял в кр.салдо</t>
  </si>
  <si>
    <r>
      <t xml:space="preserve">        Дял на </t>
    </r>
    <r>
      <rPr>
        <b/>
        <i/>
        <sz val="10"/>
        <color indexed="18"/>
        <rFont val="Times New Roman CYR"/>
      </rPr>
      <t>дълго</t>
    </r>
    <r>
      <rPr>
        <b/>
        <sz val="10"/>
        <rFont val="Times New Roman CYR"/>
        <family val="1"/>
        <charset val="204"/>
      </rPr>
      <t xml:space="preserve">срочните </t>
    </r>
    <r>
      <rPr>
        <b/>
        <i/>
        <sz val="10"/>
        <color indexed="16"/>
        <rFont val="Times New Roman CYR"/>
      </rPr>
      <t>вземания</t>
    </r>
    <r>
      <rPr>
        <b/>
        <sz val="10"/>
        <rFont val="Times New Roman CYR"/>
        <family val="1"/>
        <charset val="204"/>
      </rPr>
      <t xml:space="preserve"> в общия размер на заемите (подгрупи 531, 532, 581 и 582)</t>
    </r>
  </si>
  <si>
    <t>дългоср.-дял в нач.салдо</t>
  </si>
  <si>
    <t>дългоср.-дял в кр.салдо</t>
  </si>
  <si>
    <r>
      <t xml:space="preserve">Относително тегло на </t>
    </r>
    <r>
      <rPr>
        <b/>
        <i/>
        <sz val="10"/>
        <color indexed="18"/>
        <rFont val="Times New Roman CYR"/>
      </rPr>
      <t>задължения над 1 година</t>
    </r>
    <r>
      <rPr>
        <b/>
        <i/>
        <sz val="10"/>
        <color indexed="60"/>
        <rFont val="Times New Roman CYR"/>
        <family val="1"/>
        <charset val="204"/>
      </rPr>
      <t xml:space="preserve"> </t>
    </r>
    <r>
      <rPr>
        <b/>
        <sz val="10"/>
        <rFont val="Times New Roman CYR"/>
      </rPr>
      <t>по</t>
    </r>
    <r>
      <rPr>
        <b/>
        <i/>
        <sz val="10"/>
        <color indexed="60"/>
        <rFont val="Times New Roman CYR"/>
        <family val="1"/>
        <charset val="204"/>
      </rPr>
      <t xml:space="preserve"> </t>
    </r>
    <r>
      <rPr>
        <b/>
        <i/>
        <sz val="10"/>
        <color indexed="16"/>
        <rFont val="Times New Roman CYR"/>
      </rPr>
      <t>дългоср. емисии на ЦК</t>
    </r>
    <r>
      <rPr>
        <b/>
        <i/>
        <sz val="10"/>
        <color indexed="60"/>
        <rFont val="Times New Roman CYR"/>
        <family val="1"/>
        <charset val="204"/>
      </rPr>
      <t xml:space="preserve"> </t>
    </r>
    <r>
      <rPr>
        <b/>
        <sz val="10"/>
        <color indexed="59"/>
        <rFont val="Times New Roman CYR"/>
        <family val="1"/>
        <charset val="204"/>
      </rPr>
      <t xml:space="preserve"> (сметки 1521 и 1522)</t>
    </r>
  </si>
  <si>
    <t>дълг. ЦК.-дял в нач.салдо</t>
  </si>
  <si>
    <t>дълг. ЦК.-дял в кр.салдо</t>
  </si>
  <si>
    <r>
      <t xml:space="preserve">Относително тегло на </t>
    </r>
    <r>
      <rPr>
        <b/>
        <i/>
        <sz val="10"/>
        <color indexed="58"/>
        <rFont val="Times New Roman CYR"/>
      </rPr>
      <t>текущи задължения</t>
    </r>
    <r>
      <rPr>
        <b/>
        <i/>
        <sz val="10"/>
        <color indexed="60"/>
        <rFont val="Times New Roman CYR"/>
        <family val="1"/>
        <charset val="204"/>
      </rPr>
      <t xml:space="preserve"> </t>
    </r>
    <r>
      <rPr>
        <b/>
        <sz val="10"/>
        <rFont val="Times New Roman CYR"/>
      </rPr>
      <t>по</t>
    </r>
    <r>
      <rPr>
        <b/>
        <i/>
        <sz val="10"/>
        <color indexed="60"/>
        <rFont val="Times New Roman CYR"/>
        <family val="1"/>
        <charset val="204"/>
      </rPr>
      <t xml:space="preserve"> </t>
    </r>
    <r>
      <rPr>
        <b/>
        <i/>
        <sz val="10"/>
        <color indexed="16"/>
        <rFont val="Times New Roman CYR"/>
      </rPr>
      <t>дългосрочни емисии на ЦК</t>
    </r>
    <r>
      <rPr>
        <b/>
        <sz val="10"/>
        <color indexed="59"/>
        <rFont val="Times New Roman CYR"/>
        <family val="1"/>
        <charset val="204"/>
      </rPr>
      <t xml:space="preserve"> (сметки 1523 и 1524)</t>
    </r>
  </si>
  <si>
    <t>кратк. ЦК.-дял в нач.салдо</t>
  </si>
  <si>
    <t>кратк. ЦК.-дял в кр.салдо</t>
  </si>
  <si>
    <r>
      <t xml:space="preserve">Относително тегло на </t>
    </r>
    <r>
      <rPr>
        <b/>
        <i/>
        <sz val="10"/>
        <color indexed="18"/>
        <rFont val="Times New Roman CYR"/>
      </rPr>
      <t>задължения над 1 година</t>
    </r>
    <r>
      <rPr>
        <b/>
        <i/>
        <sz val="10"/>
        <color indexed="60"/>
        <rFont val="Times New Roman CYR"/>
        <family val="1"/>
        <charset val="204"/>
      </rPr>
      <t xml:space="preserve"> </t>
    </r>
    <r>
      <rPr>
        <b/>
        <sz val="10"/>
        <rFont val="Times New Roman CYR"/>
      </rPr>
      <t>по</t>
    </r>
    <r>
      <rPr>
        <b/>
        <i/>
        <sz val="10"/>
        <color indexed="60"/>
        <rFont val="Times New Roman CYR"/>
        <family val="1"/>
        <charset val="204"/>
      </rPr>
      <t xml:space="preserve"> </t>
    </r>
    <r>
      <rPr>
        <b/>
        <i/>
        <sz val="10"/>
        <color indexed="16"/>
        <rFont val="Times New Roman CYR"/>
      </rPr>
      <t>финансов лизинг</t>
    </r>
    <r>
      <rPr>
        <b/>
        <sz val="10"/>
        <color indexed="59"/>
        <rFont val="Times New Roman CYR"/>
        <family val="1"/>
        <charset val="204"/>
      </rPr>
      <t xml:space="preserve"> (сметки 1911 и 1912)</t>
    </r>
  </si>
  <si>
    <t>дълг. л-г-дял в нач.салдо</t>
  </si>
  <si>
    <t>дълг. л-г-дял в кр.салдо</t>
  </si>
  <si>
    <r>
      <t xml:space="preserve">Относително тегло на </t>
    </r>
    <r>
      <rPr>
        <b/>
        <i/>
        <sz val="10"/>
        <color indexed="58"/>
        <rFont val="Times New Roman CYR"/>
      </rPr>
      <t>текущи задължения</t>
    </r>
    <r>
      <rPr>
        <b/>
        <i/>
        <sz val="10"/>
        <color indexed="60"/>
        <rFont val="Times New Roman CYR"/>
        <family val="1"/>
        <charset val="204"/>
      </rPr>
      <t xml:space="preserve"> </t>
    </r>
    <r>
      <rPr>
        <b/>
        <sz val="10"/>
        <rFont val="Times New Roman CYR"/>
      </rPr>
      <t>по</t>
    </r>
    <r>
      <rPr>
        <b/>
        <i/>
        <sz val="10"/>
        <color indexed="60"/>
        <rFont val="Times New Roman CYR"/>
        <family val="1"/>
        <charset val="204"/>
      </rPr>
      <t xml:space="preserve"> </t>
    </r>
    <r>
      <rPr>
        <b/>
        <i/>
        <sz val="10"/>
        <color indexed="16"/>
        <rFont val="Times New Roman CYR"/>
      </rPr>
      <t>финансов лизинг</t>
    </r>
    <r>
      <rPr>
        <b/>
        <sz val="10"/>
        <color indexed="16"/>
        <rFont val="Times New Roman CYR"/>
      </rPr>
      <t xml:space="preserve"> </t>
    </r>
    <r>
      <rPr>
        <b/>
        <sz val="10"/>
        <color indexed="59"/>
        <rFont val="Times New Roman CYR"/>
        <family val="1"/>
        <charset val="204"/>
      </rPr>
      <t>(сметки 1913 и 1914)</t>
    </r>
  </si>
  <si>
    <t>кратк. л-г-дял в нач.салдо</t>
  </si>
  <si>
    <t>кратк. л-г-дял в кр.салдо</t>
  </si>
  <si>
    <r>
      <t xml:space="preserve">Относително тегло на </t>
    </r>
    <r>
      <rPr>
        <b/>
        <i/>
        <sz val="10"/>
        <color indexed="18"/>
        <rFont val="Times New Roman CYR"/>
      </rPr>
      <t>задължения над 1 година</t>
    </r>
    <r>
      <rPr>
        <b/>
        <i/>
        <sz val="10"/>
        <color indexed="60"/>
        <rFont val="Times New Roman CYR"/>
        <family val="1"/>
        <charset val="204"/>
      </rPr>
      <t xml:space="preserve"> </t>
    </r>
    <r>
      <rPr>
        <b/>
        <sz val="10"/>
        <rFont val="Times New Roman CYR"/>
      </rPr>
      <t>по</t>
    </r>
    <r>
      <rPr>
        <b/>
        <i/>
        <sz val="10"/>
        <color indexed="60"/>
        <rFont val="Times New Roman CYR"/>
        <family val="1"/>
        <charset val="204"/>
      </rPr>
      <t xml:space="preserve"> </t>
    </r>
    <r>
      <rPr>
        <b/>
        <i/>
        <sz val="10"/>
        <color indexed="16"/>
        <rFont val="Times New Roman CYR"/>
      </rPr>
      <t>търговски кредит</t>
    </r>
    <r>
      <rPr>
        <b/>
        <sz val="10"/>
        <color indexed="59"/>
        <rFont val="Times New Roman CYR"/>
        <family val="1"/>
        <charset val="204"/>
      </rPr>
      <t xml:space="preserve"> (сметки 1921 и 1922)</t>
    </r>
  </si>
  <si>
    <t>дълг. т. к-т-дял в нач.салдо</t>
  </si>
  <si>
    <t>дълг. т. к-т-дял в кр.салдо</t>
  </si>
  <si>
    <r>
      <t xml:space="preserve">Относително тегло на </t>
    </r>
    <r>
      <rPr>
        <b/>
        <i/>
        <sz val="10"/>
        <color indexed="58"/>
        <rFont val="Times New Roman CYR"/>
      </rPr>
      <t>текущи задължения</t>
    </r>
    <r>
      <rPr>
        <b/>
        <i/>
        <sz val="10"/>
        <color indexed="60"/>
        <rFont val="Times New Roman CYR"/>
        <family val="1"/>
        <charset val="204"/>
      </rPr>
      <t xml:space="preserve"> </t>
    </r>
    <r>
      <rPr>
        <b/>
        <sz val="10"/>
        <rFont val="Times New Roman CYR"/>
      </rPr>
      <t>по</t>
    </r>
    <r>
      <rPr>
        <b/>
        <i/>
        <sz val="10"/>
        <color indexed="60"/>
        <rFont val="Times New Roman CYR"/>
        <family val="1"/>
        <charset val="204"/>
      </rPr>
      <t xml:space="preserve"> </t>
    </r>
    <r>
      <rPr>
        <b/>
        <i/>
        <sz val="10"/>
        <color indexed="16"/>
        <rFont val="Times New Roman CYR"/>
      </rPr>
      <t>търговски кредит</t>
    </r>
    <r>
      <rPr>
        <b/>
        <sz val="10"/>
        <color indexed="16"/>
        <rFont val="Times New Roman CYR"/>
      </rPr>
      <t xml:space="preserve"> </t>
    </r>
    <r>
      <rPr>
        <b/>
        <sz val="10"/>
        <color indexed="59"/>
        <rFont val="Times New Roman CYR"/>
        <family val="1"/>
        <charset val="204"/>
      </rPr>
      <t>(сметки 1923 и 1924)</t>
    </r>
  </si>
  <si>
    <t>кратк. т. к/т-дял в нач.салдо</t>
  </si>
  <si>
    <t>кратк. т. к/т-дял в кр.салдо</t>
  </si>
  <si>
    <r>
      <t>Вземания за лихви (</t>
    </r>
    <r>
      <rPr>
        <b/>
        <i/>
        <sz val="10"/>
        <color indexed="10"/>
        <rFont val="Times New Roman CYR"/>
      </rPr>
      <t>без</t>
    </r>
    <r>
      <rPr>
        <b/>
        <sz val="10"/>
        <rFont val="Times New Roman CYR"/>
        <family val="1"/>
        <charset val="204"/>
      </rPr>
      <t xml:space="preserve"> сметки </t>
    </r>
    <r>
      <rPr>
        <b/>
        <sz val="10"/>
        <color indexed="10"/>
        <rFont val="Times New Roman Cyr"/>
      </rPr>
      <t xml:space="preserve">4303 </t>
    </r>
    <r>
      <rPr>
        <b/>
        <sz val="10"/>
        <rFont val="Times New Roman CYR"/>
        <charset val="204"/>
      </rPr>
      <t>и</t>
    </r>
    <r>
      <rPr>
        <b/>
        <sz val="10"/>
        <color indexed="10"/>
        <rFont val="Times New Roman Cyr"/>
      </rPr>
      <t xml:space="preserve"> 4379</t>
    </r>
    <r>
      <rPr>
        <b/>
        <sz val="10"/>
        <rFont val="Times New Roman CYR"/>
      </rPr>
      <t xml:space="preserve"> </t>
    </r>
    <r>
      <rPr>
        <b/>
        <sz val="10"/>
        <rFont val="Times New Roman CYR"/>
        <family val="1"/>
        <charset val="204"/>
      </rPr>
      <t>)</t>
    </r>
  </si>
  <si>
    <t>вземания за лихви-н. с-до</t>
  </si>
  <si>
    <t>вземания за лихви-кр.с-до</t>
  </si>
  <si>
    <r>
      <t>Задължения за лихви (</t>
    </r>
    <r>
      <rPr>
        <b/>
        <i/>
        <sz val="10"/>
        <color indexed="10"/>
        <rFont val="Times New Roman CYR"/>
      </rPr>
      <t>без</t>
    </r>
    <r>
      <rPr>
        <b/>
        <sz val="10"/>
        <rFont val="Times New Roman CYR"/>
        <family val="1"/>
        <charset val="204"/>
      </rPr>
      <t xml:space="preserve"> разчетите по </t>
    </r>
    <r>
      <rPr>
        <b/>
        <sz val="10"/>
        <color indexed="10"/>
        <rFont val="Times New Roman Cyr"/>
      </rPr>
      <t>сметки 1927</t>
    </r>
    <r>
      <rPr>
        <b/>
        <sz val="10"/>
        <rFont val="Times New Roman CYR"/>
        <family val="1"/>
        <charset val="204"/>
      </rPr>
      <t xml:space="preserve"> и </t>
    </r>
    <r>
      <rPr>
        <b/>
        <sz val="10"/>
        <color indexed="10"/>
        <rFont val="Times New Roman Cyr"/>
      </rPr>
      <t>1928</t>
    </r>
    <r>
      <rPr>
        <b/>
        <sz val="10"/>
        <rFont val="Times New Roman CYR"/>
      </rPr>
      <t>)</t>
    </r>
  </si>
  <si>
    <t>задължения за лихви-н. с-до</t>
  </si>
  <si>
    <t>задължения за лихви-кр.с-до</t>
  </si>
  <si>
    <r>
      <t xml:space="preserve">СЕС-контрол-н. </t>
    </r>
    <r>
      <rPr>
        <b/>
        <i/>
        <sz val="10"/>
        <color indexed="18"/>
        <rFont val="Times New Roman"/>
        <family val="1"/>
        <charset val="204"/>
      </rPr>
      <t>дт</t>
    </r>
    <r>
      <rPr>
        <b/>
        <sz val="10"/>
        <color indexed="18"/>
        <rFont val="Times New Roman"/>
        <family val="1"/>
        <charset val="204"/>
      </rPr>
      <t xml:space="preserve"> с/до</t>
    </r>
  </si>
  <si>
    <r>
      <t xml:space="preserve">СЕС-контрол-н. </t>
    </r>
    <r>
      <rPr>
        <b/>
        <i/>
        <sz val="10"/>
        <color indexed="18"/>
        <rFont val="Times New Roman"/>
        <family val="1"/>
        <charset val="204"/>
      </rPr>
      <t>кт</t>
    </r>
    <r>
      <rPr>
        <b/>
        <sz val="10"/>
        <color indexed="18"/>
        <rFont val="Times New Roman"/>
        <family val="1"/>
        <charset val="204"/>
      </rPr>
      <t xml:space="preserve"> с/до</t>
    </r>
  </si>
  <si>
    <r>
      <t>СЕС-контрола-</t>
    </r>
    <r>
      <rPr>
        <b/>
        <i/>
        <sz val="10"/>
        <color indexed="18"/>
        <rFont val="Times New Roman"/>
        <family val="1"/>
        <charset val="204"/>
      </rPr>
      <t>дт</t>
    </r>
    <r>
      <rPr>
        <b/>
        <sz val="10"/>
        <color indexed="18"/>
        <rFont val="Times New Roman"/>
        <family val="1"/>
        <charset val="204"/>
      </rPr>
      <t xml:space="preserve"> оборот</t>
    </r>
  </si>
  <si>
    <r>
      <t>СЕС-контрола-</t>
    </r>
    <r>
      <rPr>
        <b/>
        <i/>
        <sz val="10"/>
        <color indexed="18"/>
        <rFont val="Times New Roman"/>
        <family val="1"/>
        <charset val="204"/>
      </rPr>
      <t>кт</t>
    </r>
    <r>
      <rPr>
        <b/>
        <sz val="10"/>
        <color indexed="18"/>
        <rFont val="Times New Roman"/>
        <family val="1"/>
        <charset val="204"/>
      </rPr>
      <t xml:space="preserve"> оборот</t>
    </r>
  </si>
  <si>
    <r>
      <t xml:space="preserve">СЕС-контрол-к. </t>
    </r>
    <r>
      <rPr>
        <b/>
        <i/>
        <sz val="10"/>
        <color indexed="18"/>
        <rFont val="Times New Roman"/>
        <family val="1"/>
        <charset val="204"/>
      </rPr>
      <t>дт</t>
    </r>
    <r>
      <rPr>
        <b/>
        <sz val="10"/>
        <color indexed="18"/>
        <rFont val="Times New Roman"/>
        <family val="1"/>
        <charset val="204"/>
      </rPr>
      <t xml:space="preserve"> с/до</t>
    </r>
  </si>
  <si>
    <r>
      <t xml:space="preserve">СЕС-контрол-к. </t>
    </r>
    <r>
      <rPr>
        <b/>
        <i/>
        <sz val="10"/>
        <color indexed="18"/>
        <rFont val="Times New Roman"/>
        <family val="1"/>
        <charset val="204"/>
      </rPr>
      <t>кт</t>
    </r>
    <r>
      <rPr>
        <b/>
        <sz val="10"/>
        <color indexed="18"/>
        <rFont val="Times New Roman"/>
        <family val="1"/>
        <charset val="204"/>
      </rPr>
      <t xml:space="preserve"> с/до</t>
    </r>
  </si>
  <si>
    <t xml:space="preserve">      ЕИК/ БУЛСТАТ</t>
  </si>
  <si>
    <t xml:space="preserve">         КОД ПО ЕБК</t>
  </si>
  <si>
    <t xml:space="preserve">                  телефон:</t>
  </si>
  <si>
    <t>(бюджетна организация, предприятие по чл. 165, ал. 1 от ЗПФ, поделение)</t>
  </si>
  <si>
    <t xml:space="preserve">         Web-адрес</t>
  </si>
  <si>
    <t xml:space="preserve">                        e-mail</t>
  </si>
  <si>
    <t xml:space="preserve">                                   Б А Л А Н С    на</t>
  </si>
  <si>
    <t xml:space="preserve">  към</t>
  </si>
  <si>
    <t xml:space="preserve">          (в левове) </t>
  </si>
  <si>
    <t>Актив (в левове)</t>
  </si>
  <si>
    <t>К о д</t>
  </si>
  <si>
    <r>
      <t xml:space="preserve">                              I. </t>
    </r>
    <r>
      <rPr>
        <b/>
        <sz val="9"/>
        <rFont val="Times New Roman CYR"/>
        <family val="1"/>
        <charset val="204"/>
      </rPr>
      <t>ОТЧЕТНА ГРУПА</t>
    </r>
  </si>
  <si>
    <r>
      <t xml:space="preserve">                 II.ОТЧЕТНА  ГРУПА</t>
    </r>
    <r>
      <rPr>
        <b/>
        <sz val="10"/>
        <rFont val="Times New Roman CYR"/>
        <family val="1"/>
        <charset val="204"/>
      </rPr>
      <t xml:space="preserve"> </t>
    </r>
    <r>
      <rPr>
        <b/>
        <i/>
        <sz val="10"/>
        <color indexed="20"/>
        <rFont val="Times New Roman Cyr"/>
      </rPr>
      <t>"СМЕТКИ ЗА</t>
    </r>
  </si>
  <si>
    <t xml:space="preserve">                             III. ОТЧЕТНА  ГРУПА</t>
  </si>
  <si>
    <t>IV.  В С И Ч К О</t>
  </si>
  <si>
    <t xml:space="preserve"> Раздели, групи, статии</t>
  </si>
  <si>
    <r>
      <t xml:space="preserve">                                 </t>
    </r>
    <r>
      <rPr>
        <b/>
        <i/>
        <sz val="11"/>
        <color indexed="18"/>
        <rFont val="Times New Roman CYR"/>
      </rPr>
      <t>"БЮДЖЕТ"</t>
    </r>
  </si>
  <si>
    <t xml:space="preserve">           СРЕДСТВА ОТ ЕВРОПЕЙСКИЯ СЪЮЗ"</t>
  </si>
  <si>
    <t xml:space="preserve">                 "ДРУГИ СМЕТКИ И ДЕЙНОСТИ"</t>
  </si>
  <si>
    <t>Текуща година           (в лева)</t>
  </si>
  <si>
    <t>Предходна година       31 декември (в лева)</t>
  </si>
  <si>
    <t>а</t>
  </si>
  <si>
    <t>б</t>
  </si>
  <si>
    <t xml:space="preserve"> А. НЕФИНАНСОВИ АКТИВИ</t>
  </si>
  <si>
    <t xml:space="preserve"> I. Дълготрайни материални активи</t>
  </si>
  <si>
    <t xml:space="preserve"> 1. Сгради</t>
  </si>
  <si>
    <t xml:space="preserve"> 2. Компютри,транспортни средства, оборудване</t>
  </si>
  <si>
    <t xml:space="preserve"> 3. Стопански инвентар и други ДМА</t>
  </si>
  <si>
    <t xml:space="preserve"> 4. Д М А   в   процес на придобиване</t>
  </si>
  <si>
    <t xml:space="preserve"> 5. Инфраструктурни обекти</t>
  </si>
  <si>
    <t xml:space="preserve"> 6. Активи с историческа и худ. стойност и книги</t>
  </si>
  <si>
    <t xml:space="preserve"> 7. Земи, гори и трайни насаждения</t>
  </si>
  <si>
    <t xml:space="preserve"> Общо за група І:</t>
  </si>
  <si>
    <t xml:space="preserve"> ІІ. Нематериални дълготрайни активи</t>
  </si>
  <si>
    <t xml:space="preserve"> III. Краткотрайни материални активи</t>
  </si>
  <si>
    <t xml:space="preserve"> 1. Материали, продукция, стоки, незавършено производство</t>
  </si>
  <si>
    <t xml:space="preserve"> 2. Други краткотрайни материални активи</t>
  </si>
  <si>
    <t xml:space="preserve"> Общо за група ІІІ:</t>
  </si>
  <si>
    <t xml:space="preserve"> Общо за раздел "А":</t>
  </si>
  <si>
    <t xml:space="preserve"> Б. ФИНАНСОВИ АКТИВИ</t>
  </si>
  <si>
    <t xml:space="preserve"> I. Дялове, акции и други ценни книжа</t>
  </si>
  <si>
    <t xml:space="preserve"> 1. Дялове и акции</t>
  </si>
  <si>
    <t xml:space="preserve"> 2. Държавни/общински ценни книжа</t>
  </si>
  <si>
    <t xml:space="preserve"> 3. Облигации и други ценни книжа</t>
  </si>
  <si>
    <t>(в левове)</t>
  </si>
  <si>
    <t xml:space="preserve"> II. Вземания от заеми</t>
  </si>
  <si>
    <t xml:space="preserve">           Данни от таблица</t>
  </si>
  <si>
    <t xml:space="preserve">'Intra-Balances' </t>
  </si>
  <si>
    <t xml:space="preserve"> 1. Дългосрочни вземания по заеми</t>
  </si>
  <si>
    <t xml:space="preserve">                           и таблица</t>
  </si>
  <si>
    <t>'Municipal-Bal'</t>
  </si>
  <si>
    <t xml:space="preserve"> 2. Краткосрочни вземания по заеми</t>
  </si>
  <si>
    <r>
      <t xml:space="preserve">    Сума </t>
    </r>
    <r>
      <rPr>
        <b/>
        <i/>
        <sz val="10"/>
        <color indexed="10"/>
        <rFont val="Times New Roman Cyr"/>
        <charset val="204"/>
      </rPr>
      <t>елиминирана</t>
    </r>
    <r>
      <rPr>
        <b/>
        <sz val="10"/>
        <rFont val="Times New Roman CYR"/>
        <charset val="204"/>
      </rPr>
      <t xml:space="preserve"> от</t>
    </r>
  </si>
  <si>
    <r>
      <t xml:space="preserve">    Сума </t>
    </r>
    <r>
      <rPr>
        <i/>
        <sz val="10"/>
        <color indexed="10"/>
        <rFont val="Times New Roman Cyr"/>
        <charset val="204"/>
      </rPr>
      <t>елиминирана</t>
    </r>
    <r>
      <rPr>
        <sz val="10"/>
        <rFont val="Times New Roman Cyr"/>
        <charset val="204"/>
      </rPr>
      <t xml:space="preserve"> от</t>
    </r>
  </si>
  <si>
    <t xml:space="preserve"> Общо за група ІІ:</t>
  </si>
  <si>
    <r>
      <rPr>
        <b/>
        <i/>
        <sz val="10"/>
        <color indexed="18"/>
        <rFont val="Times New Roman CYR"/>
        <charset val="204"/>
      </rPr>
      <t>крайни</t>
    </r>
    <r>
      <rPr>
        <b/>
        <sz val="10"/>
        <rFont val="Times New Roman CYR"/>
        <charset val="204"/>
      </rPr>
      <t xml:space="preserve"> </t>
    </r>
    <r>
      <rPr>
        <b/>
        <i/>
        <sz val="10"/>
        <rFont val="Times New Roman Cyr"/>
        <charset val="204"/>
      </rPr>
      <t>Дт</t>
    </r>
    <r>
      <rPr>
        <b/>
        <sz val="10"/>
        <rFont val="Times New Roman CYR"/>
        <charset val="204"/>
      </rPr>
      <t xml:space="preserve"> салда на кол. (7) </t>
    </r>
  </si>
  <si>
    <r>
      <rPr>
        <i/>
        <sz val="10"/>
        <color indexed="20"/>
        <rFont val="Times New Roman Cyr"/>
        <charset val="204"/>
      </rPr>
      <t>начални</t>
    </r>
    <r>
      <rPr>
        <sz val="10"/>
        <rFont val="Times New Roman Cyr"/>
        <charset val="204"/>
      </rPr>
      <t xml:space="preserve"> </t>
    </r>
    <r>
      <rPr>
        <i/>
        <sz val="10"/>
        <rFont val="Times New Roman Cyr"/>
        <charset val="204"/>
      </rPr>
      <t>Дт</t>
    </r>
    <r>
      <rPr>
        <sz val="10"/>
        <rFont val="Times New Roman Cyr"/>
        <charset val="204"/>
      </rPr>
      <t xml:space="preserve"> салда на кол. (8) </t>
    </r>
  </si>
  <si>
    <t xml:space="preserve"> III. Други вземания</t>
  </si>
  <si>
    <t xml:space="preserve"> 1. Публични вземания - данъци, вноски, такси, санкции и лихви</t>
  </si>
  <si>
    <t xml:space="preserve"> 2. Вземания от клиенти</t>
  </si>
  <si>
    <t xml:space="preserve"> 3. Предоставени аванси</t>
  </si>
  <si>
    <t xml:space="preserve"> 4. Подотчетни лица</t>
  </si>
  <si>
    <t xml:space="preserve"> 5. Вземания по заеми м/у бюджетни организации</t>
  </si>
  <si>
    <t xml:space="preserve"> 6. Други вземания</t>
  </si>
  <si>
    <t xml:space="preserve"> IV. Парични средства</t>
  </si>
  <si>
    <t>контроли - крайно салдо</t>
  </si>
  <si>
    <t>контроли - начално салдо</t>
  </si>
  <si>
    <t xml:space="preserve"> 1. Парични средства  в брой</t>
  </si>
  <si>
    <t xml:space="preserve"> 2. Парични средства в банкови сметки</t>
  </si>
  <si>
    <t xml:space="preserve"> Общо за група ІV:</t>
  </si>
  <si>
    <t xml:space="preserve"> Общо за раздел "Б":</t>
  </si>
  <si>
    <t xml:space="preserve"> С у м а   н а   а к т и в а</t>
  </si>
  <si>
    <t xml:space="preserve"> В.  ЗАДБАЛАНСОВИ АКТИВИ</t>
  </si>
  <si>
    <t>Пасив (в левове)</t>
  </si>
  <si>
    <t xml:space="preserve"> A. КАПИТАЛ В БЮДЖЕТНИТЕ ПРЕДПРИЯТИЯ</t>
  </si>
  <si>
    <t xml:space="preserve"> 1. Разполагаем капитал</t>
  </si>
  <si>
    <t xml:space="preserve"> Коригиране на нетното изменение на активите</t>
  </si>
  <si>
    <t xml:space="preserve"> 2. Акумулирано изменение на нетните активи от минали години</t>
  </si>
  <si>
    <t xml:space="preserve"> 3. Изменение на нетните активи за периода</t>
  </si>
  <si>
    <t>Общо за раздел "А":</t>
  </si>
  <si>
    <t xml:space="preserve"> Б. ПАСИВИ И ОТСРОЧЕНИ ПОСТЪПЛЕНИЯ</t>
  </si>
  <si>
    <t xml:space="preserve"> I. Дългосрочни задължения</t>
  </si>
  <si>
    <t xml:space="preserve"> 1. Дългосрочни задължения по емисии на ценни книжа</t>
  </si>
  <si>
    <t xml:space="preserve"> 2. Дългосрочни задължения по получени заеми</t>
  </si>
  <si>
    <t xml:space="preserve"> 3. Други дългоср. задължения - финансов лизинг и търг. кредит</t>
  </si>
  <si>
    <t xml:space="preserve"> II. Краткосрочни задължения</t>
  </si>
  <si>
    <t xml:space="preserve"> 1. Краткоср. задължения по заеми и емисии на ценни книжа</t>
  </si>
  <si>
    <t xml:space="preserve"> 2. Задължения към доставчици</t>
  </si>
  <si>
    <t xml:space="preserve"> 3. Получени аванси</t>
  </si>
  <si>
    <r>
      <t xml:space="preserve">Сума </t>
    </r>
    <r>
      <rPr>
        <b/>
        <i/>
        <sz val="10"/>
        <color indexed="10"/>
        <rFont val="Times New Roman Cyr"/>
        <charset val="204"/>
      </rPr>
      <t>елиминирана</t>
    </r>
    <r>
      <rPr>
        <b/>
        <sz val="10"/>
        <rFont val="Times New Roman CYR"/>
        <charset val="204"/>
      </rPr>
      <t xml:space="preserve"> от</t>
    </r>
  </si>
  <si>
    <r>
      <t xml:space="preserve">Сума </t>
    </r>
    <r>
      <rPr>
        <i/>
        <sz val="10"/>
        <color indexed="10"/>
        <rFont val="Times New Roman Cyr"/>
        <charset val="204"/>
      </rPr>
      <t>елиминирана</t>
    </r>
    <r>
      <rPr>
        <sz val="10"/>
        <rFont val="Times New Roman Cyr"/>
        <charset val="204"/>
      </rPr>
      <t xml:space="preserve"> от</t>
    </r>
  </si>
  <si>
    <t xml:space="preserve"> 4. Задължения за пенсии, помощи, стипендии, субсидии</t>
  </si>
  <si>
    <r>
      <rPr>
        <b/>
        <i/>
        <sz val="10"/>
        <color indexed="18"/>
        <rFont val="Times New Roman CYR"/>
        <charset val="204"/>
      </rPr>
      <t>крайни</t>
    </r>
    <r>
      <rPr>
        <b/>
        <sz val="10"/>
        <rFont val="Times New Roman CYR"/>
        <charset val="204"/>
      </rPr>
      <t xml:space="preserve"> </t>
    </r>
    <r>
      <rPr>
        <b/>
        <i/>
        <sz val="10"/>
        <rFont val="Times New Roman Cyr"/>
        <charset val="204"/>
      </rPr>
      <t>Кт</t>
    </r>
    <r>
      <rPr>
        <b/>
        <sz val="10"/>
        <rFont val="Times New Roman CYR"/>
        <charset val="204"/>
      </rPr>
      <t xml:space="preserve"> салда на кол. (7) </t>
    </r>
  </si>
  <si>
    <r>
      <rPr>
        <i/>
        <sz val="10"/>
        <color indexed="20"/>
        <rFont val="Times New Roman Cyr"/>
        <charset val="204"/>
      </rPr>
      <t>начални</t>
    </r>
    <r>
      <rPr>
        <sz val="10"/>
        <rFont val="Times New Roman Cyr"/>
        <charset val="204"/>
      </rPr>
      <t xml:space="preserve"> </t>
    </r>
    <r>
      <rPr>
        <i/>
        <sz val="10"/>
        <rFont val="Times New Roman Cyr"/>
        <charset val="204"/>
      </rPr>
      <t>Кт</t>
    </r>
    <r>
      <rPr>
        <sz val="10"/>
        <rFont val="Times New Roman Cyr"/>
        <charset val="204"/>
      </rPr>
      <t xml:space="preserve"> салда на кол. (8) </t>
    </r>
  </si>
  <si>
    <t xml:space="preserve"> 5. Задължения за данъци, мита и такси</t>
  </si>
  <si>
    <t xml:space="preserve"> 6. Задължения за вноски към ДОО, НЗОК, ДЗПО</t>
  </si>
  <si>
    <t xml:space="preserve"> 7. Задължения към персонала</t>
  </si>
  <si>
    <t xml:space="preserve"> 8. Задължения по заеми м/у бюдж. организации</t>
  </si>
  <si>
    <t xml:space="preserve"> 9. Други краткосрочни задължения</t>
  </si>
  <si>
    <t xml:space="preserve"> IІI. Провизии и отсрочени постъпления</t>
  </si>
  <si>
    <t xml:space="preserve"> 1. Провизии за задължения</t>
  </si>
  <si>
    <t xml:space="preserve"> 2. Отсрочени помощи, дарения и трансфери</t>
  </si>
  <si>
    <t>Общо за раздел "Б":</t>
  </si>
  <si>
    <t>С у м а   н а   п а с и в а</t>
  </si>
  <si>
    <r>
      <t xml:space="preserve"> </t>
    </r>
    <r>
      <rPr>
        <b/>
        <i/>
        <sz val="12"/>
        <rFont val="Times New Roman CYR"/>
        <family val="1"/>
        <charset val="204"/>
      </rPr>
      <t>В.  ЗАДБАЛАНСОВИ ПАСИВИ</t>
    </r>
  </si>
  <si>
    <t>Дата:</t>
  </si>
  <si>
    <t xml:space="preserve">                                 Главен счетоводител:</t>
  </si>
  <si>
    <t xml:space="preserve">                                                 Ръководител:</t>
  </si>
  <si>
    <t>Контрола за равнение на елиминирани суми от актива и пасива</t>
  </si>
  <si>
    <r>
      <rPr>
        <b/>
        <i/>
        <sz val="10"/>
        <color indexed="18"/>
        <rFont val="Times New Roman CYR"/>
        <charset val="204"/>
      </rPr>
      <t>БАЛАНСОВИ</t>
    </r>
    <r>
      <rPr>
        <b/>
        <sz val="10"/>
        <color indexed="18"/>
        <rFont val="Times New Roman CYR"/>
        <charset val="204"/>
      </rPr>
      <t xml:space="preserve"> </t>
    </r>
    <r>
      <rPr>
        <b/>
        <sz val="10"/>
        <rFont val="Times New Roman CYR"/>
        <family val="1"/>
        <charset val="204"/>
      </rPr>
      <t>АКТИВИ И ПАСИВИ - РАВНЕНИЕ (в левове)</t>
    </r>
  </si>
  <si>
    <r>
      <t>ЗАДБАЛАНСОВИ</t>
    </r>
    <r>
      <rPr>
        <b/>
        <sz val="10"/>
        <rFont val="Times New Roman CYR"/>
        <family val="1"/>
        <charset val="204"/>
      </rPr>
      <t xml:space="preserve"> АКТИВИ И ПАСИВИ - РАВНЕНИЕ (в левове)</t>
    </r>
  </si>
  <si>
    <t>За да бъдат точно приложени консолидационните за-</t>
  </si>
  <si>
    <r>
      <rPr>
        <b/>
        <i/>
        <sz val="10"/>
        <color indexed="18"/>
        <rFont val="Times New Roman CYR"/>
        <charset val="204"/>
      </rPr>
      <t>БАЛАНСОВИ</t>
    </r>
    <r>
      <rPr>
        <b/>
        <sz val="10"/>
        <color indexed="18"/>
        <rFont val="Times New Roman CYR"/>
        <charset val="204"/>
      </rPr>
      <t xml:space="preserve"> </t>
    </r>
    <r>
      <rPr>
        <b/>
        <sz val="10"/>
        <rFont val="Times New Roman CYR"/>
        <family val="1"/>
        <charset val="204"/>
      </rPr>
      <t>АКТИВИ И ПАСИВИ - СУМА НА НЕРАВНЕНИЕ</t>
    </r>
  </si>
  <si>
    <r>
      <t xml:space="preserve">писвания за баланса вижте дали </t>
    </r>
    <r>
      <rPr>
        <i/>
        <u/>
        <sz val="12"/>
        <color indexed="13"/>
        <rFont val="Times New Roman"/>
        <family val="1"/>
        <charset val="204"/>
      </rPr>
      <t>коректно</t>
    </r>
    <r>
      <rPr>
        <sz val="12"/>
        <color indexed="13"/>
        <rFont val="Times New Roman"/>
        <family val="1"/>
        <charset val="204"/>
      </rPr>
      <t xml:space="preserve"> са попъл-</t>
    </r>
  </si>
  <si>
    <r>
      <t>ЗАДБАЛАНСОВИ</t>
    </r>
    <r>
      <rPr>
        <b/>
        <sz val="9"/>
        <rFont val="Times New Roman CYR"/>
        <family val="1"/>
        <charset val="204"/>
      </rPr>
      <t xml:space="preserve"> АКТИВИ И ПАСИВИ - СУМА НА НЕРАВНЕНИЕ</t>
    </r>
  </si>
  <si>
    <r>
      <t xml:space="preserve">нени таблици </t>
    </r>
    <r>
      <rPr>
        <i/>
        <sz val="12"/>
        <color indexed="13"/>
        <rFont val="Times New Roman"/>
        <family val="1"/>
        <charset val="204"/>
      </rPr>
      <t xml:space="preserve">'Status'   </t>
    </r>
    <r>
      <rPr>
        <sz val="12"/>
        <color indexed="13"/>
        <rFont val="Times New Roman"/>
        <family val="1"/>
        <charset val="204"/>
      </rPr>
      <t>и</t>
    </r>
  </si>
  <si>
    <r>
      <t xml:space="preserve"> (за общините - </t>
    </r>
    <r>
      <rPr>
        <i/>
        <u/>
        <sz val="12"/>
        <color indexed="13"/>
        <rFont val="Times New Roman"/>
        <family val="1"/>
        <charset val="204"/>
      </rPr>
      <t>и</t>
    </r>
    <r>
      <rPr>
        <sz val="12"/>
        <color indexed="13"/>
        <rFont val="Times New Roman"/>
        <family val="1"/>
        <charset val="204"/>
      </rPr>
      <t xml:space="preserve"> таблица </t>
    </r>
    <r>
      <rPr>
        <i/>
        <sz val="12"/>
        <color indexed="13"/>
        <rFont val="Times New Roman"/>
        <family val="1"/>
        <charset val="204"/>
      </rPr>
      <t/>
    </r>
  </si>
  <si>
    <t>код от Регистъра на бюдж. организации в СЕБРА</t>
  </si>
  <si>
    <t>O K</t>
  </si>
  <si>
    <t>М. Милошева</t>
  </si>
  <si>
    <t>Национален фонд към Министрерството на финансите</t>
  </si>
  <si>
    <t>02/98592792</t>
  </si>
  <si>
    <t>31 декември 2020 г.</t>
  </si>
  <si>
    <t>31 март 2020 г.</t>
  </si>
  <si>
    <t>30 юни 2020 г.</t>
  </si>
  <si>
    <t>30 септември 2020 г.</t>
  </si>
  <si>
    <t>31.01.2020 г.</t>
  </si>
  <si>
    <t>28.02.2020 г.</t>
  </si>
  <si>
    <t>30.04.2020 г.</t>
  </si>
  <si>
    <t>31.05.2020 г.</t>
  </si>
  <si>
    <t>31.07.2020 г.</t>
  </si>
  <si>
    <t>31.08.2020 г.</t>
  </si>
  <si>
    <t>31.10.2020 г.</t>
  </si>
  <si>
    <t>30.11.2020 г.</t>
  </si>
  <si>
    <t>Д. Караененва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</si>
</sst>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6">
    <numFmt numFmtId="164" formatCode="0000"/>
    <numFmt numFmtId="165" formatCode="#,##0.00;\(#,##0.00\)"/>
    <numFmt numFmtId="166" formatCode="#,##0;[Red]\(#,##0\)"/>
    <numFmt numFmtId="167" formatCode="000&quot; &quot;000&quot; &quot;000"/>
    <numFmt numFmtId="168" formatCode="0&quot; &quot;0&quot; &quot;0&quot; &quot;0"/>
    <numFmt numFmtId="169" formatCode="dd\.mm\.yyyy\ &quot;г.&quot;;@"/>
    <numFmt numFmtId="170" formatCode="&quot;Р-ел&quot;\ 0"/>
    <numFmt numFmtId="171" formatCode="#,##0.00;[Red]\(#,##0.00\)"/>
    <numFmt numFmtId="172" formatCode="&quot;x&quot;"/>
    <numFmt numFmtId="173" formatCode="00##"/>
    <numFmt numFmtId="174" formatCode="&quot;'Intra-Balances-&quot;0000&quot;'&quot;"/>
    <numFmt numFmtId="175" formatCode="&quot;'Municipal-Bal-&quot;0000&quot;'&quot;"/>
    <numFmt numFmtId="176" formatCode="####"/>
    <numFmt numFmtId="177" formatCode="&quot;'Municipal-Bal-&quot;0000&quot;')!&quot;"/>
    <numFmt numFmtId="178" formatCode="0.000000000"/>
    <numFmt numFmtId="179" formatCode="0.0000000000"/>
  </numFmts>
  <fonts count="142" x14ac:knownFonts="1">
    <font>
      <sz val="11"/>
      <color theme="1"/>
      <name val="Calibri"/>
      <family val="2"/>
      <charset val="204"/>
      <scheme val="minor"/>
    </font>
    <font>
      <sz val="11"/>
      <color theme="1"/>
      <name val="Calibri"/>
      <family val="2"/>
      <charset val="204"/>
      <scheme val="minor"/>
    </font>
    <font>
      <b/>
      <sz val="12"/>
      <name val="Times New Roman CYR"/>
      <family val="1"/>
      <charset val="204"/>
    </font>
    <font>
      <sz val="12"/>
      <name val="Times New Roman Cyr"/>
      <family val="1"/>
      <charset val="204"/>
    </font>
    <font>
      <sz val="12"/>
      <color indexed="9"/>
      <name val="Times New Roman CYR"/>
      <family val="1"/>
      <charset val="204"/>
    </font>
    <font>
      <b/>
      <sz val="12"/>
      <color indexed="18"/>
      <name val="Times New Roman Cyr"/>
      <family val="1"/>
      <charset val="204"/>
    </font>
    <font>
      <b/>
      <sz val="14"/>
      <color indexed="62"/>
      <name val="Times New Roman Cyr"/>
      <family val="1"/>
      <charset val="204"/>
    </font>
    <font>
      <sz val="10"/>
      <name val="Arial"/>
      <family val="2"/>
      <charset val="204"/>
    </font>
    <font>
      <b/>
      <i/>
      <sz val="12"/>
      <name val="Times New Roman CYR"/>
      <family val="1"/>
      <charset val="204"/>
    </font>
    <font>
      <b/>
      <sz val="12"/>
      <color theme="0" tint="-0.249977111117893"/>
      <name val="Times New Roman CYR"/>
      <family val="1"/>
      <charset val="204"/>
    </font>
    <font>
      <b/>
      <sz val="10"/>
      <color indexed="20"/>
      <name val="Times New Roman Cyr"/>
      <family val="1"/>
      <charset val="204"/>
    </font>
    <font>
      <b/>
      <sz val="12"/>
      <color indexed="20"/>
      <name val="Times New Roman CYR"/>
      <family val="1"/>
      <charset val="204"/>
    </font>
    <font>
      <b/>
      <sz val="10"/>
      <color indexed="18"/>
      <name val="Times New Roman CYR"/>
      <family val="1"/>
      <charset val="204"/>
    </font>
    <font>
      <b/>
      <sz val="10"/>
      <color indexed="37"/>
      <name val="Times New Roman Cyr"/>
      <family val="1"/>
      <charset val="204"/>
    </font>
    <font>
      <b/>
      <sz val="12"/>
      <color indexed="37"/>
      <name val="Times New Roman Cyr"/>
      <family val="1"/>
      <charset val="204"/>
    </font>
    <font>
      <b/>
      <sz val="12"/>
      <color indexed="62"/>
      <name val="Times New Roman CYR"/>
      <family val="1"/>
      <charset val="204"/>
    </font>
    <font>
      <b/>
      <sz val="10"/>
      <name val="Times New Roman CYR"/>
      <family val="1"/>
      <charset val="204"/>
    </font>
    <font>
      <i/>
      <sz val="10"/>
      <color rgb="FF000099"/>
      <name val="Times New Roman CYR"/>
      <charset val="204"/>
    </font>
    <font>
      <i/>
      <sz val="12"/>
      <name val="Times New Roman CYR"/>
      <charset val="204"/>
    </font>
    <font>
      <sz val="12"/>
      <color indexed="18"/>
      <name val="Times New Roman CYR"/>
      <family val="1"/>
      <charset val="204"/>
    </font>
    <font>
      <b/>
      <sz val="10"/>
      <color rgb="FF800000"/>
      <name val="Times New Roman Cyr"/>
      <charset val="204"/>
    </font>
    <font>
      <b/>
      <sz val="11"/>
      <color indexed="18"/>
      <name val="Times New Roman CYR"/>
      <charset val="204"/>
    </font>
    <font>
      <b/>
      <sz val="14"/>
      <name val="Times New Roman Cyr"/>
      <family val="1"/>
      <charset val="204"/>
    </font>
    <font>
      <b/>
      <sz val="11"/>
      <color indexed="18"/>
      <name val="Times New Roman CYR"/>
      <family val="1"/>
      <charset val="204"/>
    </font>
    <font>
      <u/>
      <sz val="10"/>
      <color theme="10"/>
      <name val="Arial"/>
      <family val="2"/>
      <charset val="204"/>
    </font>
    <font>
      <u/>
      <sz val="11"/>
      <color theme="10"/>
      <name val="Arial"/>
      <family val="2"/>
      <charset val="204"/>
    </font>
    <font>
      <b/>
      <sz val="11"/>
      <name val="Times New Roman CYR"/>
      <family val="1"/>
      <charset val="204"/>
    </font>
    <font>
      <sz val="10"/>
      <name val="Times New Roman Cyr"/>
      <family val="1"/>
      <charset val="204"/>
    </font>
    <font>
      <b/>
      <sz val="14"/>
      <color indexed="20"/>
      <name val="Times New Roman CYR"/>
      <family val="1"/>
      <charset val="204"/>
    </font>
    <font>
      <b/>
      <i/>
      <sz val="14"/>
      <color indexed="20"/>
      <name val="Times New Roman CYR"/>
      <family val="1"/>
      <charset val="204"/>
    </font>
    <font>
      <b/>
      <sz val="14"/>
      <color indexed="18"/>
      <name val="Times New Roman CYR"/>
      <family val="1"/>
      <charset val="204"/>
    </font>
    <font>
      <b/>
      <i/>
      <sz val="14"/>
      <color indexed="18"/>
      <name val="Times New Roman CYR"/>
      <family val="1"/>
      <charset val="204"/>
    </font>
    <font>
      <b/>
      <sz val="14"/>
      <color indexed="37"/>
      <name val="Times New Roman Cyr"/>
      <family val="1"/>
      <charset val="204"/>
    </font>
    <font>
      <b/>
      <i/>
      <sz val="14"/>
      <color indexed="37"/>
      <name val="Times New Roman Cyr"/>
      <family val="1"/>
      <charset val="204"/>
    </font>
    <font>
      <b/>
      <sz val="12"/>
      <name val="Times New Roman CYR"/>
      <family val="1"/>
    </font>
    <font>
      <b/>
      <sz val="9"/>
      <name val="Times New Roman Cyr"/>
      <family val="1"/>
    </font>
    <font>
      <b/>
      <sz val="10"/>
      <name val="Times New Roman CYR"/>
      <family val="1"/>
    </font>
    <font>
      <sz val="10"/>
      <color indexed="62"/>
      <name val="Times New Roman CYR"/>
      <family val="1"/>
      <charset val="204"/>
    </font>
    <font>
      <b/>
      <sz val="14"/>
      <color rgb="FFA50021"/>
      <name val="Times New Roman CYR"/>
      <family val="1"/>
      <charset val="204"/>
    </font>
    <font>
      <b/>
      <i/>
      <sz val="14"/>
      <color rgb="FFA50021"/>
      <name val="Times New Roman Bold"/>
      <charset val="204"/>
    </font>
    <font>
      <b/>
      <sz val="10"/>
      <color rgb="FF000099"/>
      <name val="Times New Roman CYR"/>
      <charset val="204"/>
    </font>
    <font>
      <sz val="11"/>
      <name val="Times New Roman Cyr"/>
      <charset val="204"/>
    </font>
    <font>
      <b/>
      <sz val="8"/>
      <name val="Times New Roman CYR"/>
      <family val="1"/>
      <charset val="204"/>
    </font>
    <font>
      <b/>
      <sz val="12"/>
      <color indexed="60"/>
      <name val="Times New Roman CYR"/>
      <family val="1"/>
      <charset val="204"/>
    </font>
    <font>
      <b/>
      <sz val="8"/>
      <color rgb="FF800000"/>
      <name val="Times New Roman CYR"/>
      <family val="1"/>
      <charset val="204"/>
    </font>
    <font>
      <b/>
      <sz val="12"/>
      <color indexed="13"/>
      <name val="Times New Roman CYR"/>
      <family val="1"/>
    </font>
    <font>
      <sz val="10"/>
      <color indexed="13"/>
      <name val="Arial"/>
      <family val="2"/>
      <charset val="204"/>
    </font>
    <font>
      <b/>
      <sz val="12"/>
      <color indexed="13"/>
      <name val="Times New Roman CYR"/>
      <family val="1"/>
      <charset val="204"/>
    </font>
    <font>
      <b/>
      <sz val="10"/>
      <color theme="0" tint="-0.249977111117893"/>
      <name val="Times New Roman"/>
      <family val="1"/>
      <charset val="204"/>
    </font>
    <font>
      <b/>
      <sz val="12"/>
      <color rgb="FF800000"/>
      <name val="Times New Roman CYR"/>
      <family val="1"/>
      <charset val="204"/>
    </font>
    <font>
      <b/>
      <i/>
      <sz val="10"/>
      <name val="Times New Roman CYR"/>
      <family val="1"/>
      <charset val="204"/>
    </font>
    <font>
      <b/>
      <sz val="11"/>
      <color rgb="FF800000"/>
      <name val="Times New Roman CYR"/>
      <family val="1"/>
      <charset val="204"/>
    </font>
    <font>
      <b/>
      <i/>
      <sz val="12"/>
      <color indexed="10"/>
      <name val="Times New Roman CYR"/>
      <family val="1"/>
    </font>
    <font>
      <sz val="12"/>
      <color theme="0" tint="-0.249977111117893"/>
      <name val="Times New Roman"/>
      <family val="1"/>
      <charset val="204"/>
    </font>
    <font>
      <sz val="12"/>
      <color indexed="37"/>
      <name val="Times New Roman Cyr"/>
      <family val="1"/>
      <charset val="204"/>
    </font>
    <font>
      <sz val="12"/>
      <name val="Times New Roman"/>
      <family val="1"/>
      <charset val="204"/>
    </font>
    <font>
      <b/>
      <i/>
      <sz val="14"/>
      <name val="Times New Roman CYR"/>
      <family val="1"/>
      <charset val="204"/>
    </font>
    <font>
      <sz val="12"/>
      <color indexed="20"/>
      <name val="Times New Roman CYR"/>
      <family val="1"/>
      <charset val="204"/>
    </font>
    <font>
      <sz val="14"/>
      <color indexed="20"/>
      <name val="Times New Roman CYR"/>
      <family val="1"/>
      <charset val="204"/>
    </font>
    <font>
      <b/>
      <i/>
      <sz val="14"/>
      <name val="Times New Roman Bold"/>
    </font>
    <font>
      <sz val="14"/>
      <name val="Times New Roman CYR"/>
      <family val="1"/>
      <charset val="204"/>
    </font>
    <font>
      <b/>
      <i/>
      <sz val="12"/>
      <color indexed="20"/>
      <name val="Times New Roman CYR"/>
      <family val="1"/>
      <charset val="204"/>
    </font>
    <font>
      <b/>
      <sz val="10"/>
      <color rgb="FFFFFF00"/>
      <name val="Times New Roman Cyr"/>
      <charset val="204"/>
    </font>
    <font>
      <b/>
      <sz val="12"/>
      <color indexed="10"/>
      <name val="Times New Roman CYR"/>
      <family val="1"/>
    </font>
    <font>
      <sz val="12"/>
      <name val="Times New Roman CYR"/>
    </font>
    <font>
      <sz val="12"/>
      <color rgb="FF660066"/>
      <name val="Times New Roman CYR"/>
      <family val="1"/>
      <charset val="204"/>
    </font>
    <font>
      <sz val="10"/>
      <color rgb="FF660066"/>
      <name val="Arial"/>
      <family val="2"/>
      <charset val="204"/>
    </font>
    <font>
      <sz val="12"/>
      <color theme="0" tint="-0.14999847407452621"/>
      <name val="Times New Roman"/>
      <family val="1"/>
      <charset val="204"/>
    </font>
    <font>
      <sz val="12"/>
      <color indexed="18"/>
      <name val="Times New Roman CYR"/>
    </font>
    <font>
      <b/>
      <sz val="12"/>
      <color indexed="18"/>
      <name val="Times New Roman CYR"/>
    </font>
    <font>
      <sz val="12"/>
      <name val="Times New Roman CYR"/>
      <charset val="204"/>
    </font>
    <font>
      <sz val="12"/>
      <color theme="0" tint="-0.14996795556505021"/>
      <name val="Times New Roman"/>
      <family val="1"/>
      <charset val="204"/>
    </font>
    <font>
      <b/>
      <sz val="12"/>
      <name val="Times New Roman CYR"/>
    </font>
    <font>
      <sz val="12"/>
      <name val="Times New Roman CYR"/>
      <family val="1"/>
    </font>
    <font>
      <b/>
      <i/>
      <sz val="12"/>
      <color indexed="10"/>
      <name val="Times New Roman CYR"/>
      <family val="1"/>
      <charset val="204"/>
    </font>
    <font>
      <b/>
      <sz val="12"/>
      <name val="Times New Roman Cyr"/>
      <charset val="204"/>
    </font>
    <font>
      <sz val="12"/>
      <color indexed="18"/>
      <name val="Times New Roman CYR"/>
      <family val="1"/>
    </font>
    <font>
      <sz val="12"/>
      <color indexed="18"/>
      <name val="Times New Roman CYR"/>
      <charset val="204"/>
    </font>
    <font>
      <b/>
      <sz val="12"/>
      <color indexed="61"/>
      <name val="Times New Roman CYR"/>
      <family val="1"/>
      <charset val="204"/>
    </font>
    <font>
      <b/>
      <sz val="12"/>
      <color rgb="FF000099"/>
      <name val="Times New Roman Cyr"/>
      <family val="1"/>
      <charset val="204"/>
    </font>
    <font>
      <sz val="12"/>
      <name val="Arial"/>
      <family val="2"/>
      <charset val="204"/>
    </font>
    <font>
      <sz val="12"/>
      <color indexed="13"/>
      <name val="Times New Roman CYR"/>
      <family val="1"/>
      <charset val="204"/>
    </font>
    <font>
      <b/>
      <i/>
      <sz val="12"/>
      <color indexed="13"/>
      <name val="Times New Roman CYR"/>
      <family val="1"/>
      <charset val="204"/>
    </font>
    <font>
      <b/>
      <sz val="10"/>
      <color indexed="13"/>
      <name val="Times New Roman CYR"/>
      <family val="1"/>
      <charset val="204"/>
    </font>
    <font>
      <b/>
      <i/>
      <sz val="10"/>
      <color indexed="58"/>
      <name val="Times New Roman CYR"/>
    </font>
    <font>
      <b/>
      <i/>
      <sz val="10"/>
      <color indexed="16"/>
      <name val="Times New Roman CYR"/>
    </font>
    <font>
      <b/>
      <i/>
      <sz val="10"/>
      <color indexed="60"/>
      <name val="Times New Roman CYR"/>
      <family val="1"/>
      <charset val="204"/>
    </font>
    <font>
      <sz val="10"/>
      <color indexed="18"/>
      <name val="Times New Roman Cyr"/>
      <family val="1"/>
      <charset val="204"/>
    </font>
    <font>
      <sz val="10"/>
      <color indexed="37"/>
      <name val="Times New Roman Cyr"/>
      <family val="1"/>
      <charset val="204"/>
    </font>
    <font>
      <b/>
      <i/>
      <sz val="10"/>
      <color indexed="18"/>
      <name val="Times New Roman CYR"/>
    </font>
    <font>
      <b/>
      <sz val="10"/>
      <name val="Times New Roman CYR"/>
    </font>
    <font>
      <b/>
      <sz val="10"/>
      <color indexed="59"/>
      <name val="Times New Roman CYR"/>
      <family val="1"/>
      <charset val="204"/>
    </font>
    <font>
      <b/>
      <sz val="10"/>
      <color indexed="16"/>
      <name val="Times New Roman CYR"/>
    </font>
    <font>
      <sz val="9"/>
      <color indexed="18"/>
      <name val="Times New Roman CYR"/>
      <family val="1"/>
      <charset val="204"/>
    </font>
    <font>
      <sz val="9"/>
      <color indexed="37"/>
      <name val="Times New Roman Cyr"/>
      <family val="1"/>
      <charset val="204"/>
    </font>
    <font>
      <sz val="9"/>
      <name val="Times New Roman Cyr"/>
      <family val="1"/>
      <charset val="204"/>
    </font>
    <font>
      <b/>
      <i/>
      <sz val="10"/>
      <color indexed="10"/>
      <name val="Times New Roman CYR"/>
    </font>
    <font>
      <b/>
      <sz val="10"/>
      <color indexed="10"/>
      <name val="Times New Roman Cyr"/>
    </font>
    <font>
      <b/>
      <sz val="10"/>
      <name val="Times New Roman CYR"/>
      <charset val="204"/>
    </font>
    <font>
      <sz val="10"/>
      <name val="Times New Roman CYR"/>
    </font>
    <font>
      <b/>
      <sz val="10"/>
      <color indexed="18"/>
      <name val="Times New Roman"/>
      <family val="1"/>
      <charset val="204"/>
    </font>
    <font>
      <b/>
      <i/>
      <sz val="10"/>
      <color indexed="18"/>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0"/>
      <color indexed="81"/>
      <name val="Times New Roman"/>
      <family val="1"/>
      <charset val="204"/>
    </font>
    <font>
      <b/>
      <sz val="11"/>
      <color rgb="FFFFFFCC"/>
      <name val="Times New Roman CYR"/>
      <charset val="204"/>
    </font>
    <font>
      <i/>
      <sz val="11"/>
      <color rgb="FF000099"/>
      <name val="Times New Roman CYR"/>
      <charset val="204"/>
    </font>
    <font>
      <sz val="11"/>
      <color rgb="FF000099"/>
      <name val="Times New Roman Cyr"/>
      <charset val="204"/>
    </font>
    <font>
      <b/>
      <i/>
      <sz val="14"/>
      <color indexed="18"/>
      <name val="Times New Roman Cyr"/>
    </font>
    <font>
      <b/>
      <sz val="16"/>
      <name val="Times New Roman CYR"/>
      <family val="1"/>
      <charset val="204"/>
    </font>
    <font>
      <b/>
      <sz val="10"/>
      <color rgb="FFFFFFCC"/>
      <name val="Times New Roman CYR"/>
      <family val="1"/>
      <charset val="204"/>
    </font>
    <font>
      <sz val="14"/>
      <color indexed="18"/>
      <name val="Times New Roman CYR"/>
      <family val="1"/>
      <charset val="204"/>
    </font>
    <font>
      <b/>
      <sz val="9"/>
      <name val="Times New Roman CYR"/>
      <family val="1"/>
      <charset val="204"/>
    </font>
    <font>
      <b/>
      <i/>
      <sz val="10"/>
      <color indexed="20"/>
      <name val="Times New Roman Cyr"/>
    </font>
    <font>
      <b/>
      <i/>
      <sz val="11"/>
      <color indexed="18"/>
      <name val="Times New Roman CYR"/>
    </font>
    <font>
      <sz val="10"/>
      <color indexed="17"/>
      <name val="Times New Roman Cyr"/>
      <family val="1"/>
      <charset val="204"/>
    </font>
    <font>
      <b/>
      <sz val="12"/>
      <color rgb="FFFFFF99"/>
      <name val="Times New Roman CYR"/>
      <charset val="204"/>
    </font>
    <font>
      <b/>
      <i/>
      <sz val="11"/>
      <name val="Times New Roman CYR"/>
      <family val="1"/>
      <charset val="204"/>
    </font>
    <font>
      <b/>
      <sz val="11"/>
      <name val="Times New Roman CYR"/>
      <charset val="204"/>
    </font>
    <font>
      <b/>
      <i/>
      <sz val="12"/>
      <color rgb="FF000099"/>
      <name val="Times New Roman CYR"/>
      <charset val="204"/>
    </font>
    <font>
      <b/>
      <i/>
      <sz val="10"/>
      <color indexed="10"/>
      <name val="Times New Roman Cyr"/>
      <charset val="204"/>
    </font>
    <font>
      <sz val="10"/>
      <name val="Times New Roman Cyr"/>
      <charset val="204"/>
    </font>
    <font>
      <i/>
      <sz val="10"/>
      <color indexed="10"/>
      <name val="Times New Roman Cyr"/>
      <charset val="204"/>
    </font>
    <font>
      <b/>
      <i/>
      <sz val="10"/>
      <color indexed="18"/>
      <name val="Times New Roman CYR"/>
      <charset val="204"/>
    </font>
    <font>
      <b/>
      <i/>
      <sz val="10"/>
      <name val="Times New Roman Cyr"/>
      <charset val="204"/>
    </font>
    <font>
      <i/>
      <sz val="10"/>
      <color indexed="20"/>
      <name val="Times New Roman Cyr"/>
      <charset val="204"/>
    </font>
    <font>
      <i/>
      <sz val="10"/>
      <name val="Times New Roman Cyr"/>
      <charset val="204"/>
    </font>
    <font>
      <b/>
      <sz val="12"/>
      <color rgb="FFE6FFB3"/>
      <name val="Times New Roman CYR"/>
      <family val="1"/>
      <charset val="204"/>
    </font>
    <font>
      <i/>
      <sz val="11"/>
      <name val="Times New Roman CYR"/>
      <charset val="204"/>
    </font>
    <font>
      <b/>
      <i/>
      <sz val="10"/>
      <color indexed="12"/>
      <name val="Times New Roman CYR"/>
      <charset val="204"/>
    </font>
    <font>
      <b/>
      <sz val="10"/>
      <color indexed="18"/>
      <name val="Times New Roman CYR"/>
      <charset val="204"/>
    </font>
    <font>
      <sz val="12"/>
      <color indexed="20"/>
      <name val="Times New Roman CYR"/>
      <charset val="204"/>
    </font>
    <font>
      <sz val="12"/>
      <color rgb="FFFFFF00"/>
      <name val="Times New Roman"/>
      <family val="1"/>
      <charset val="204"/>
    </font>
    <font>
      <b/>
      <sz val="12"/>
      <color rgb="FFFFFF00"/>
      <name val="Times New Roman"/>
      <family val="1"/>
      <charset val="204"/>
    </font>
    <font>
      <i/>
      <u/>
      <sz val="12"/>
      <color indexed="13"/>
      <name val="Times New Roman"/>
      <family val="1"/>
      <charset val="204"/>
    </font>
    <font>
      <sz val="12"/>
      <color indexed="13"/>
      <name val="Times New Roman"/>
      <family val="1"/>
      <charset val="204"/>
    </font>
    <font>
      <b/>
      <i/>
      <sz val="9"/>
      <color indexed="60"/>
      <name val="Times New Roman CYR"/>
      <family val="1"/>
      <charset val="204"/>
    </font>
    <font>
      <i/>
      <sz val="12"/>
      <color indexed="13"/>
      <name val="Times New Roman"/>
      <family val="1"/>
      <charset val="204"/>
    </font>
    <font>
      <i/>
      <sz val="12"/>
      <color rgb="FFFFFF00"/>
      <name val="Times New Roman"/>
      <family val="1"/>
      <charset val="204"/>
    </font>
  </fonts>
  <fills count="31">
    <fill>
      <patternFill patternType="none"/>
    </fill>
    <fill>
      <patternFill patternType="gray125"/>
    </fill>
    <fill>
      <patternFill patternType="solid">
        <fgColor indexed="22"/>
        <bgColor indexed="64"/>
      </patternFill>
    </fill>
    <fill>
      <patternFill patternType="solid">
        <fgColor rgb="FFFFFFCC"/>
        <bgColor indexed="64"/>
      </patternFill>
    </fill>
    <fill>
      <patternFill patternType="solid">
        <fgColor indexed="43"/>
        <bgColor indexed="64"/>
      </patternFill>
    </fill>
    <fill>
      <patternFill patternType="solid">
        <fgColor indexed="10"/>
        <bgColor indexed="64"/>
      </patternFill>
    </fill>
    <fill>
      <patternFill patternType="solid">
        <fgColor indexed="42"/>
        <bgColor indexed="64"/>
      </patternFill>
    </fill>
    <fill>
      <patternFill patternType="solid">
        <fgColor indexed="31"/>
        <bgColor indexed="64"/>
      </patternFill>
    </fill>
    <fill>
      <patternFill patternType="solid">
        <fgColor theme="0" tint="-0.14996795556505021"/>
        <bgColor indexed="64"/>
      </patternFill>
    </fill>
    <fill>
      <patternFill patternType="solid">
        <fgColor rgb="FFF0FDCF"/>
        <bgColor indexed="64"/>
      </patternFill>
    </fill>
    <fill>
      <patternFill patternType="solid">
        <fgColor theme="0"/>
        <bgColor indexed="64"/>
      </patternFill>
    </fill>
    <fill>
      <patternFill patternType="solid">
        <fgColor indexed="11"/>
        <bgColor indexed="64"/>
      </patternFill>
    </fill>
    <fill>
      <patternFill patternType="solid">
        <fgColor indexed="9"/>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indexed="13"/>
        <bgColor indexed="64"/>
      </patternFill>
    </fill>
    <fill>
      <patternFill patternType="solid">
        <fgColor rgb="FFE1FEAC"/>
        <bgColor indexed="64"/>
      </patternFill>
    </fill>
    <fill>
      <patternFill patternType="solid">
        <fgColor rgb="FFEAEBFC"/>
        <bgColor indexed="64"/>
      </patternFill>
    </fill>
    <fill>
      <patternFill patternType="solid">
        <fgColor theme="0" tint="-4.9989318521683403E-2"/>
        <bgColor indexed="64"/>
      </patternFill>
    </fill>
    <fill>
      <patternFill patternType="solid">
        <fgColor rgb="FFFFFF99"/>
        <bgColor indexed="64"/>
      </patternFill>
    </fill>
    <fill>
      <patternFill patternType="solid">
        <fgColor rgb="FFCCFFCC"/>
        <bgColor indexed="64"/>
      </patternFill>
    </fill>
    <fill>
      <patternFill patternType="solid">
        <fgColor rgb="FFCCCCFF"/>
        <bgColor indexed="64"/>
      </patternFill>
    </fill>
    <fill>
      <patternFill patternType="solid">
        <fgColor indexed="9"/>
        <bgColor indexed="26"/>
      </patternFill>
    </fill>
    <fill>
      <patternFill patternType="solid">
        <fgColor indexed="26"/>
        <bgColor indexed="26"/>
      </patternFill>
    </fill>
    <fill>
      <patternFill patternType="solid">
        <fgColor indexed="26"/>
        <bgColor indexed="64"/>
      </patternFill>
    </fill>
    <fill>
      <patternFill patternType="solid">
        <fgColor indexed="26"/>
        <bgColor indexed="22"/>
      </patternFill>
    </fill>
    <fill>
      <patternFill patternType="solid">
        <fgColor rgb="FFDDDDDD"/>
        <bgColor indexed="64"/>
      </patternFill>
    </fill>
    <fill>
      <patternFill patternType="solid">
        <fgColor rgb="FFFFFF66"/>
        <bgColor indexed="64"/>
      </patternFill>
    </fill>
    <fill>
      <patternFill patternType="solid">
        <fgColor rgb="FFE6FFB3"/>
        <bgColor indexed="64"/>
      </patternFill>
    </fill>
    <fill>
      <patternFill patternType="solid">
        <fgColor indexed="26"/>
        <bgColor indexed="33"/>
      </patternFill>
    </fill>
    <fill>
      <patternFill patternType="solid">
        <fgColor rgb="FF000099"/>
        <bgColor indexed="64"/>
      </patternFill>
    </fill>
  </fills>
  <borders count="248">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ouble">
        <color indexed="25"/>
      </left>
      <right style="thin">
        <color indexed="25"/>
      </right>
      <top style="medium">
        <color indexed="25"/>
      </top>
      <bottom style="medium">
        <color indexed="25"/>
      </bottom>
      <diagonal/>
    </border>
    <border>
      <left style="thin">
        <color indexed="25"/>
      </left>
      <right/>
      <top style="medium">
        <color indexed="25"/>
      </top>
      <bottom style="medium">
        <color indexed="25"/>
      </bottom>
      <diagonal/>
    </border>
    <border>
      <left style="medium">
        <color indexed="25"/>
      </left>
      <right style="thin">
        <color indexed="25"/>
      </right>
      <top style="medium">
        <color indexed="25"/>
      </top>
      <bottom style="medium">
        <color indexed="25"/>
      </bottom>
      <diagonal/>
    </border>
    <border>
      <left style="thin">
        <color indexed="25"/>
      </left>
      <right style="double">
        <color indexed="25"/>
      </right>
      <top style="medium">
        <color indexed="25"/>
      </top>
      <bottom style="medium">
        <color indexed="25"/>
      </bottom>
      <diagonal/>
    </border>
    <border>
      <left style="double">
        <color indexed="62"/>
      </left>
      <right style="thin">
        <color indexed="62"/>
      </right>
      <top style="medium">
        <color indexed="62"/>
      </top>
      <bottom style="medium">
        <color indexed="62"/>
      </bottom>
      <diagonal/>
    </border>
    <border>
      <left style="thin">
        <color indexed="62"/>
      </left>
      <right/>
      <top style="medium">
        <color indexed="62"/>
      </top>
      <bottom style="medium">
        <color indexed="62"/>
      </bottom>
      <diagonal/>
    </border>
    <border>
      <left style="medium">
        <color indexed="62"/>
      </left>
      <right style="thin">
        <color indexed="62"/>
      </right>
      <top style="medium">
        <color indexed="62"/>
      </top>
      <bottom style="medium">
        <color indexed="62"/>
      </bottom>
      <diagonal/>
    </border>
    <border>
      <left style="thin">
        <color indexed="62"/>
      </left>
      <right style="medium">
        <color indexed="62"/>
      </right>
      <top style="medium">
        <color indexed="62"/>
      </top>
      <bottom style="medium">
        <color indexed="62"/>
      </bottom>
      <diagonal/>
    </border>
    <border>
      <left/>
      <right style="thin">
        <color indexed="62"/>
      </right>
      <top style="medium">
        <color indexed="62"/>
      </top>
      <bottom style="medium">
        <color indexed="62"/>
      </bottom>
      <diagonal/>
    </border>
    <border>
      <left style="thin">
        <color indexed="62"/>
      </left>
      <right style="double">
        <color indexed="62"/>
      </right>
      <top style="medium">
        <color indexed="62"/>
      </top>
      <bottom style="medium">
        <color indexed="62"/>
      </bottom>
      <diagonal/>
    </border>
    <border>
      <left style="double">
        <color indexed="37"/>
      </left>
      <right/>
      <top style="medium">
        <color indexed="37"/>
      </top>
      <bottom style="medium">
        <color indexed="37"/>
      </bottom>
      <diagonal/>
    </border>
    <border>
      <left style="thin">
        <color indexed="37"/>
      </left>
      <right style="medium">
        <color indexed="37"/>
      </right>
      <top style="medium">
        <color indexed="37"/>
      </top>
      <bottom style="medium">
        <color indexed="37"/>
      </bottom>
      <diagonal/>
    </border>
    <border>
      <left style="medium">
        <color indexed="37"/>
      </left>
      <right style="thin">
        <color indexed="37"/>
      </right>
      <top style="medium">
        <color indexed="37"/>
      </top>
      <bottom style="medium">
        <color indexed="37"/>
      </bottom>
      <diagonal/>
    </border>
    <border>
      <left/>
      <right style="double">
        <color indexed="37"/>
      </right>
      <top style="medium">
        <color indexed="37"/>
      </top>
      <bottom style="medium">
        <color indexed="37"/>
      </bottom>
      <diagonal/>
    </border>
    <border>
      <left style="double">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double">
        <color indexed="64"/>
      </right>
      <top style="medium">
        <color indexed="64"/>
      </top>
      <bottom style="medium">
        <color indexed="64"/>
      </bottom>
      <diagonal/>
    </border>
    <border>
      <left style="double">
        <color indexed="64"/>
      </left>
      <right style="thin">
        <color indexed="25"/>
      </right>
      <top style="medium">
        <color indexed="64"/>
      </top>
      <bottom style="medium">
        <color indexed="64"/>
      </bottom>
      <diagonal/>
    </border>
    <border>
      <left style="thin">
        <color indexed="25"/>
      </left>
      <right/>
      <top style="medium">
        <color indexed="64"/>
      </top>
      <bottom style="medium">
        <color indexed="64"/>
      </bottom>
      <diagonal/>
    </border>
    <border>
      <left style="double">
        <color indexed="64"/>
      </left>
      <right/>
      <top style="medium">
        <color indexed="64"/>
      </top>
      <bottom/>
      <diagonal/>
    </border>
    <border>
      <left/>
      <right/>
      <top style="medium">
        <color indexed="64"/>
      </top>
      <bottom/>
      <diagonal/>
    </border>
    <border>
      <left/>
      <right style="double">
        <color indexed="64"/>
      </right>
      <top style="medium">
        <color indexed="64"/>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thin">
        <color indexed="64"/>
      </left>
      <right style="thin">
        <color indexed="64"/>
      </right>
      <top style="thin">
        <color indexed="64"/>
      </top>
      <bottom style="thin">
        <color indexed="64"/>
      </bottom>
      <diagonal/>
    </border>
    <border>
      <left style="double">
        <color indexed="64"/>
      </left>
      <right style="double">
        <color indexed="64"/>
      </right>
      <top style="double">
        <color indexed="64"/>
      </top>
      <bottom/>
      <diagonal/>
    </border>
    <border>
      <left style="double">
        <color indexed="64"/>
      </left>
      <right/>
      <top style="double">
        <color indexed="64"/>
      </top>
      <bottom style="thin">
        <color indexed="64"/>
      </bottom>
      <diagonal/>
    </border>
    <border>
      <left/>
      <right style="medium">
        <color indexed="64"/>
      </right>
      <top style="double">
        <color indexed="64"/>
      </top>
      <bottom style="thin">
        <color indexed="64"/>
      </bottom>
      <diagonal/>
    </border>
    <border>
      <left/>
      <right/>
      <top style="double">
        <color indexed="64"/>
      </top>
      <bottom style="thin">
        <color indexed="64"/>
      </bottom>
      <diagonal/>
    </border>
    <border>
      <left style="medium">
        <color indexed="64"/>
      </left>
      <right/>
      <top style="double">
        <color indexed="64"/>
      </top>
      <bottom style="thin">
        <color indexed="64"/>
      </bottom>
      <diagonal/>
    </border>
    <border>
      <left/>
      <right style="double">
        <color indexed="64"/>
      </right>
      <top style="double">
        <color indexed="64"/>
      </top>
      <bottom style="thin">
        <color indexed="64"/>
      </bottom>
      <diagonal/>
    </border>
    <border>
      <left style="double">
        <color indexed="64"/>
      </left>
      <right style="double">
        <color indexed="64"/>
      </right>
      <top/>
      <bottom/>
      <diagonal/>
    </border>
    <border>
      <left style="double">
        <color indexed="64"/>
      </left>
      <right/>
      <top/>
      <bottom/>
      <diagonal/>
    </border>
    <border>
      <left/>
      <right style="medium">
        <color indexed="64"/>
      </right>
      <top/>
      <bottom/>
      <diagonal/>
    </border>
    <border>
      <left style="medium">
        <color indexed="64"/>
      </left>
      <right/>
      <top/>
      <bottom/>
      <diagonal/>
    </border>
    <border>
      <left/>
      <right style="double">
        <color indexed="64"/>
      </right>
      <top/>
      <bottom/>
      <diagonal/>
    </border>
    <border>
      <left style="double">
        <color indexed="64"/>
      </left>
      <right style="medium">
        <color indexed="64"/>
      </right>
      <top/>
      <bottom/>
      <diagonal/>
    </border>
    <border>
      <left style="medium">
        <color indexed="64"/>
      </left>
      <right style="medium">
        <color indexed="64"/>
      </right>
      <top/>
      <bottom/>
      <diagonal/>
    </border>
    <border>
      <left style="medium">
        <color indexed="64"/>
      </left>
      <right style="double">
        <color indexed="64"/>
      </right>
      <top/>
      <bottom/>
      <diagonal/>
    </border>
    <border>
      <left style="double">
        <color indexed="64"/>
      </left>
      <right style="double">
        <color indexed="64"/>
      </right>
      <top/>
      <bottom style="thin">
        <color indexed="64"/>
      </bottom>
      <diagonal/>
    </border>
    <border>
      <left style="double">
        <color indexed="64"/>
      </left>
      <right/>
      <top/>
      <bottom style="thin">
        <color indexed="64"/>
      </bottom>
      <diagonal/>
    </border>
    <border>
      <left/>
      <right style="medium">
        <color indexed="64"/>
      </right>
      <top/>
      <bottom style="thin">
        <color indexed="64"/>
      </bottom>
      <diagonal/>
    </border>
    <border>
      <left/>
      <right/>
      <top/>
      <bottom style="thin">
        <color indexed="64"/>
      </bottom>
      <diagonal/>
    </border>
    <border>
      <left style="medium">
        <color indexed="64"/>
      </left>
      <right/>
      <top/>
      <bottom style="thin">
        <color indexed="64"/>
      </bottom>
      <diagonal/>
    </border>
    <border>
      <left/>
      <right style="double">
        <color indexed="64"/>
      </right>
      <top/>
      <bottom style="thin">
        <color indexed="64"/>
      </bottom>
      <diagonal/>
    </border>
    <border>
      <left style="double">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double">
        <color indexed="64"/>
      </right>
      <top style="thin">
        <color indexed="64"/>
      </top>
      <bottom style="thin">
        <color indexed="64"/>
      </bottom>
      <diagonal/>
    </border>
    <border>
      <left style="double">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double">
        <color indexed="64"/>
      </right>
      <top style="thin">
        <color indexed="64"/>
      </top>
      <bottom/>
      <diagonal/>
    </border>
    <border>
      <left style="double">
        <color indexed="64"/>
      </left>
      <right style="medium">
        <color indexed="64"/>
      </right>
      <top style="thin">
        <color indexed="64"/>
      </top>
      <bottom/>
      <diagonal/>
    </border>
    <border>
      <left style="medium">
        <color indexed="64"/>
      </left>
      <right style="medium">
        <color indexed="64"/>
      </right>
      <top style="thin">
        <color indexed="64"/>
      </top>
      <bottom/>
      <diagonal/>
    </border>
    <border>
      <left style="medium">
        <color indexed="64"/>
      </left>
      <right style="double">
        <color indexed="64"/>
      </right>
      <top style="thin">
        <color indexed="64"/>
      </top>
      <bottom/>
      <diagonal/>
    </border>
    <border>
      <left style="double">
        <color indexed="64"/>
      </left>
      <right/>
      <top style="thin">
        <color indexed="64"/>
      </top>
      <bottom style="thin">
        <color indexed="64"/>
      </bottom>
      <diagonal/>
    </border>
    <border>
      <left/>
      <right style="double">
        <color indexed="64"/>
      </right>
      <top style="thin">
        <color indexed="64"/>
      </top>
      <bottom style="thin">
        <color indexed="64"/>
      </bottom>
      <diagonal/>
    </border>
    <border>
      <left style="double">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double">
        <color indexed="64"/>
      </right>
      <top/>
      <bottom style="thin">
        <color indexed="64"/>
      </bottom>
      <diagonal/>
    </border>
    <border>
      <left style="double">
        <color indexed="64"/>
      </left>
      <right style="medium">
        <color indexed="64"/>
      </right>
      <top/>
      <bottom style="double">
        <color indexed="64"/>
      </bottom>
      <diagonal/>
    </border>
    <border>
      <left style="medium">
        <color indexed="64"/>
      </left>
      <right style="medium">
        <color indexed="64"/>
      </right>
      <top/>
      <bottom style="double">
        <color indexed="64"/>
      </bottom>
      <diagonal/>
    </border>
    <border>
      <left style="medium">
        <color indexed="64"/>
      </left>
      <right style="double">
        <color indexed="64"/>
      </right>
      <top/>
      <bottom style="double">
        <color indexed="64"/>
      </bottom>
      <diagonal/>
    </border>
    <border>
      <left/>
      <right/>
      <top style="thin">
        <color indexed="64"/>
      </top>
      <bottom/>
      <diagonal/>
    </border>
    <border>
      <left/>
      <right style="double">
        <color indexed="64"/>
      </right>
      <top style="thin">
        <color indexed="64"/>
      </top>
      <bottom/>
      <diagonal/>
    </border>
    <border>
      <left style="double">
        <color indexed="64"/>
      </left>
      <right style="double">
        <color indexed="64"/>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medium">
        <color indexed="64"/>
      </right>
      <top style="double">
        <color indexed="64"/>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double">
        <color indexed="64"/>
      </right>
      <top style="double">
        <color indexed="64"/>
      </top>
      <bottom style="thin">
        <color indexed="64"/>
      </bottom>
      <diagonal/>
    </border>
    <border>
      <left style="double">
        <color indexed="64"/>
      </left>
      <right/>
      <top/>
      <bottom style="hair">
        <color indexed="64"/>
      </bottom>
      <diagonal/>
    </border>
    <border>
      <left/>
      <right/>
      <top/>
      <bottom style="hair">
        <color indexed="64"/>
      </bottom>
      <diagonal/>
    </border>
    <border>
      <left/>
      <right style="double">
        <color indexed="64"/>
      </right>
      <top/>
      <bottom style="hair">
        <color indexed="64"/>
      </bottom>
      <diagonal/>
    </border>
    <border>
      <left style="double">
        <color indexed="64"/>
      </left>
      <right style="double">
        <color indexed="64"/>
      </right>
      <top/>
      <bottom style="hair">
        <color indexed="64"/>
      </bottom>
      <diagonal/>
    </border>
    <border>
      <left style="double">
        <color indexed="64"/>
      </left>
      <right style="thin">
        <color indexed="64"/>
      </right>
      <top/>
      <bottom style="hair">
        <color indexed="64"/>
      </bottom>
      <diagonal/>
    </border>
    <border>
      <left style="thin">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double">
        <color indexed="64"/>
      </right>
      <top/>
      <bottom style="hair">
        <color indexed="64"/>
      </bottom>
      <diagonal/>
    </border>
    <border>
      <left style="thin">
        <color indexed="64"/>
      </left>
      <right style="double">
        <color indexed="64"/>
      </right>
      <top style="hair">
        <color indexed="64"/>
      </top>
      <bottom style="hair">
        <color indexed="64"/>
      </bottom>
      <diagonal/>
    </border>
    <border>
      <left style="double">
        <color indexed="64"/>
      </left>
      <right style="medium">
        <color indexed="64"/>
      </right>
      <top/>
      <bottom style="hair">
        <color indexed="64"/>
      </bottom>
      <diagonal/>
    </border>
    <border>
      <left style="medium">
        <color indexed="64"/>
      </left>
      <right style="medium">
        <color indexed="64"/>
      </right>
      <top/>
      <bottom style="hair">
        <color indexed="64"/>
      </bottom>
      <diagonal/>
    </border>
    <border>
      <left style="medium">
        <color indexed="64"/>
      </left>
      <right style="double">
        <color indexed="64"/>
      </right>
      <top/>
      <bottom style="hair">
        <color indexed="64"/>
      </bottom>
      <diagonal/>
    </border>
    <border>
      <left style="thin">
        <color indexed="64"/>
      </left>
      <right/>
      <top style="thin">
        <color indexed="64"/>
      </top>
      <bottom/>
      <diagonal/>
    </border>
    <border>
      <left/>
      <right style="thin">
        <color indexed="64"/>
      </right>
      <top style="thin">
        <color indexed="64"/>
      </top>
      <bottom/>
      <diagonal/>
    </border>
    <border>
      <left style="double">
        <color indexed="64"/>
      </left>
      <right/>
      <top style="hair">
        <color indexed="64"/>
      </top>
      <bottom style="hair">
        <color indexed="64"/>
      </bottom>
      <diagonal/>
    </border>
    <border>
      <left/>
      <right/>
      <top style="hair">
        <color indexed="64"/>
      </top>
      <bottom style="hair">
        <color indexed="64"/>
      </bottom>
      <diagonal/>
    </border>
    <border>
      <left/>
      <right style="double">
        <color indexed="64"/>
      </right>
      <top style="hair">
        <color indexed="64"/>
      </top>
      <bottom style="hair">
        <color indexed="64"/>
      </bottom>
      <diagonal/>
    </border>
    <border>
      <left style="double">
        <color indexed="64"/>
      </left>
      <right style="double">
        <color indexed="64"/>
      </right>
      <top style="hair">
        <color indexed="64"/>
      </top>
      <bottom style="hair">
        <color indexed="64"/>
      </bottom>
      <diagonal/>
    </border>
    <border>
      <left style="double">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hair">
        <color indexed="64"/>
      </top>
      <bottom/>
      <diagonal/>
    </border>
    <border>
      <left/>
      <right style="double">
        <color indexed="64"/>
      </right>
      <top style="hair">
        <color indexed="64"/>
      </top>
      <bottom/>
      <diagonal/>
    </border>
    <border>
      <left style="double">
        <color indexed="64"/>
      </left>
      <right style="double">
        <color indexed="64"/>
      </right>
      <top style="hair">
        <color indexed="64"/>
      </top>
      <bottom/>
      <diagonal/>
    </border>
    <border>
      <left style="double">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double">
        <color indexed="64"/>
      </right>
      <top style="hair">
        <color indexed="64"/>
      </top>
      <bottom/>
      <diagonal/>
    </border>
    <border>
      <left style="medium">
        <color indexed="64"/>
      </left>
      <right style="thin">
        <color indexed="64"/>
      </right>
      <top/>
      <bottom/>
      <diagonal/>
    </border>
    <border>
      <left style="double">
        <color indexed="64"/>
      </left>
      <right/>
      <top style="hair">
        <color indexed="64"/>
      </top>
      <bottom/>
      <diagonal/>
    </border>
    <border>
      <left style="thin">
        <color indexed="64"/>
      </left>
      <right style="double">
        <color indexed="64"/>
      </right>
      <top/>
      <bottom/>
      <diagonal/>
    </border>
    <border>
      <left style="double">
        <color indexed="64"/>
      </left>
      <right/>
      <top style="medium">
        <color indexed="20"/>
      </top>
      <bottom style="medium">
        <color indexed="61"/>
      </bottom>
      <diagonal/>
    </border>
    <border>
      <left/>
      <right/>
      <top style="medium">
        <color indexed="20"/>
      </top>
      <bottom style="medium">
        <color indexed="61"/>
      </bottom>
      <diagonal/>
    </border>
    <border>
      <left/>
      <right style="double">
        <color indexed="64"/>
      </right>
      <top style="medium">
        <color indexed="20"/>
      </top>
      <bottom style="medium">
        <color indexed="61"/>
      </bottom>
      <diagonal/>
    </border>
    <border>
      <left style="double">
        <color indexed="64"/>
      </left>
      <right style="double">
        <color indexed="64"/>
      </right>
      <top style="medium">
        <color indexed="20"/>
      </top>
      <bottom style="medium">
        <color indexed="61"/>
      </bottom>
      <diagonal/>
    </border>
    <border>
      <left style="thin">
        <color indexed="25"/>
      </left>
      <right style="medium">
        <color indexed="25"/>
      </right>
      <top style="medium">
        <color indexed="25"/>
      </top>
      <bottom style="medium">
        <color indexed="25"/>
      </bottom>
      <diagonal/>
    </border>
    <border>
      <left style="double">
        <color indexed="37"/>
      </left>
      <right style="thin">
        <color indexed="37"/>
      </right>
      <top style="medium">
        <color indexed="37"/>
      </top>
      <bottom style="medium">
        <color indexed="37"/>
      </bottom>
      <diagonal/>
    </border>
    <border>
      <left style="thin">
        <color indexed="37"/>
      </left>
      <right/>
      <top style="medium">
        <color indexed="37"/>
      </top>
      <bottom style="medium">
        <color indexed="37"/>
      </bottom>
      <diagonal/>
    </border>
    <border>
      <left/>
      <right style="thin">
        <color indexed="37"/>
      </right>
      <top style="medium">
        <color indexed="37"/>
      </top>
      <bottom style="medium">
        <color indexed="37"/>
      </bottom>
      <diagonal/>
    </border>
    <border>
      <left style="thin">
        <color indexed="37"/>
      </left>
      <right style="double">
        <color indexed="37"/>
      </right>
      <top style="medium">
        <color indexed="37"/>
      </top>
      <bottom style="medium">
        <color indexed="37"/>
      </bottom>
      <diagonal/>
    </border>
    <border>
      <left style="double">
        <color indexed="64"/>
      </left>
      <right style="medium">
        <color indexed="64"/>
      </right>
      <top style="medium">
        <color indexed="25"/>
      </top>
      <bottom style="double">
        <color indexed="64"/>
      </bottom>
      <diagonal/>
    </border>
    <border>
      <left style="medium">
        <color indexed="64"/>
      </left>
      <right style="medium">
        <color indexed="64"/>
      </right>
      <top style="medium">
        <color indexed="25"/>
      </top>
      <bottom style="double">
        <color indexed="64"/>
      </bottom>
      <diagonal/>
    </border>
    <border>
      <left style="medium">
        <color indexed="64"/>
      </left>
      <right style="double">
        <color indexed="64"/>
      </right>
      <top style="medium">
        <color indexed="25"/>
      </top>
      <bottom style="double">
        <color indexed="64"/>
      </bottom>
      <diagonal/>
    </border>
    <border>
      <left/>
      <right/>
      <top/>
      <bottom style="medium">
        <color indexed="64"/>
      </bottom>
      <diagonal/>
    </border>
    <border>
      <left style="double">
        <color indexed="64"/>
      </left>
      <right/>
      <top style="medium">
        <color indexed="64"/>
      </top>
      <bottom style="thin">
        <color indexed="64"/>
      </bottom>
      <diagonal/>
    </border>
    <border>
      <left/>
      <right/>
      <top style="medium">
        <color indexed="64"/>
      </top>
      <bottom style="thin">
        <color indexed="64"/>
      </bottom>
      <diagonal/>
    </border>
    <border>
      <left/>
      <right style="double">
        <color indexed="64"/>
      </right>
      <top style="medium">
        <color indexed="64"/>
      </top>
      <bottom style="thin">
        <color indexed="64"/>
      </bottom>
      <diagonal/>
    </border>
    <border>
      <left style="double">
        <color indexed="64"/>
      </left>
      <right style="double">
        <color indexed="64"/>
      </right>
      <top style="medium">
        <color indexed="64"/>
      </top>
      <bottom style="thin">
        <color indexed="64"/>
      </bottom>
      <diagonal/>
    </border>
    <border>
      <left style="double">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double">
        <color indexed="64"/>
      </right>
      <top style="medium">
        <color indexed="64"/>
      </top>
      <bottom style="thin">
        <color indexed="64"/>
      </bottom>
      <diagonal/>
    </border>
    <border>
      <left style="double">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double">
        <color indexed="64"/>
      </right>
      <top style="medium">
        <color indexed="64"/>
      </top>
      <bottom style="thin">
        <color indexed="64"/>
      </bottom>
      <diagonal/>
    </border>
    <border>
      <left style="double">
        <color indexed="64"/>
      </left>
      <right/>
      <top style="hair">
        <color indexed="64"/>
      </top>
      <bottom style="medium">
        <color indexed="20"/>
      </bottom>
      <diagonal/>
    </border>
    <border>
      <left style="medium">
        <color indexed="64"/>
      </left>
      <right style="thin">
        <color indexed="64"/>
      </right>
      <top style="hair">
        <color indexed="64"/>
      </top>
      <bottom style="medium">
        <color indexed="25"/>
      </bottom>
      <diagonal/>
    </border>
    <border>
      <left style="thin">
        <color indexed="64"/>
      </left>
      <right style="medium">
        <color indexed="64"/>
      </right>
      <top style="hair">
        <color indexed="64"/>
      </top>
      <bottom style="medium">
        <color indexed="25"/>
      </bottom>
      <diagonal/>
    </border>
    <border>
      <left style="double">
        <color indexed="64"/>
      </left>
      <right/>
      <top style="medium">
        <color indexed="20"/>
      </top>
      <bottom style="medium">
        <color indexed="64"/>
      </bottom>
      <diagonal/>
    </border>
    <border>
      <left/>
      <right/>
      <top style="medium">
        <color indexed="20"/>
      </top>
      <bottom style="medium">
        <color indexed="64"/>
      </bottom>
      <diagonal/>
    </border>
    <border>
      <left/>
      <right style="double">
        <color indexed="64"/>
      </right>
      <top style="medium">
        <color indexed="20"/>
      </top>
      <bottom style="medium">
        <color indexed="64"/>
      </bottom>
      <diagonal/>
    </border>
    <border>
      <left style="double">
        <color indexed="64"/>
      </left>
      <right style="double">
        <color indexed="64"/>
      </right>
      <top style="medium">
        <color indexed="20"/>
      </top>
      <bottom style="medium">
        <color indexed="64"/>
      </bottom>
      <diagonal/>
    </border>
    <border>
      <left style="double">
        <color indexed="64"/>
      </left>
      <right style="double">
        <color indexed="64"/>
      </right>
      <top style="medium">
        <color indexed="64"/>
      </top>
      <bottom style="medium">
        <color indexed="64"/>
      </bottom>
      <diagonal/>
    </border>
    <border>
      <left style="double">
        <color indexed="64"/>
      </left>
      <right style="medium">
        <color indexed="64"/>
      </right>
      <top style="medium">
        <color indexed="25"/>
      </top>
      <bottom style="medium">
        <color indexed="25"/>
      </bottom>
      <diagonal/>
    </border>
    <border>
      <left style="medium">
        <color indexed="64"/>
      </left>
      <right style="medium">
        <color indexed="64"/>
      </right>
      <top style="medium">
        <color indexed="25"/>
      </top>
      <bottom style="medium">
        <color indexed="25"/>
      </bottom>
      <diagonal/>
    </border>
    <border>
      <left style="medium">
        <color indexed="64"/>
      </left>
      <right style="double">
        <color indexed="64"/>
      </right>
      <top style="medium">
        <color indexed="25"/>
      </top>
      <bottom style="medium">
        <color indexed="25"/>
      </bottom>
      <diagonal/>
    </border>
    <border>
      <left style="double">
        <color indexed="64"/>
      </left>
      <right/>
      <top style="medium">
        <color indexed="64"/>
      </top>
      <bottom style="double">
        <color indexed="64"/>
      </bottom>
      <diagonal/>
    </border>
    <border>
      <left/>
      <right/>
      <top style="medium">
        <color indexed="64"/>
      </top>
      <bottom style="double">
        <color indexed="64"/>
      </bottom>
      <diagonal/>
    </border>
    <border>
      <left/>
      <right style="double">
        <color indexed="64"/>
      </right>
      <top style="medium">
        <color indexed="64"/>
      </top>
      <bottom style="double">
        <color indexed="64"/>
      </bottom>
      <diagonal/>
    </border>
    <border>
      <left style="double">
        <color indexed="61"/>
      </left>
      <right style="double">
        <color indexed="64"/>
      </right>
      <top style="medium">
        <color indexed="61"/>
      </top>
      <bottom style="double">
        <color indexed="61"/>
      </bottom>
      <diagonal/>
    </border>
    <border>
      <left style="double">
        <color indexed="25"/>
      </left>
      <right style="thin">
        <color indexed="25"/>
      </right>
      <top style="medium">
        <color indexed="61"/>
      </top>
      <bottom style="double">
        <color indexed="61"/>
      </bottom>
      <diagonal/>
    </border>
    <border>
      <left style="thin">
        <color indexed="25"/>
      </left>
      <right/>
      <top style="medium">
        <color indexed="61"/>
      </top>
      <bottom style="double">
        <color indexed="61"/>
      </bottom>
      <diagonal/>
    </border>
    <border>
      <left style="medium">
        <color indexed="25"/>
      </left>
      <right style="thin">
        <color indexed="25"/>
      </right>
      <top style="medium">
        <color indexed="61"/>
      </top>
      <bottom style="double">
        <color indexed="61"/>
      </bottom>
      <diagonal/>
    </border>
    <border>
      <left style="thin">
        <color indexed="25"/>
      </left>
      <right style="medium">
        <color indexed="25"/>
      </right>
      <top style="medium">
        <color indexed="61"/>
      </top>
      <bottom style="double">
        <color indexed="61"/>
      </bottom>
      <diagonal/>
    </border>
    <border>
      <left style="thin">
        <color indexed="25"/>
      </left>
      <right style="double">
        <color indexed="25"/>
      </right>
      <top style="medium">
        <color indexed="61"/>
      </top>
      <bottom style="double">
        <color indexed="61"/>
      </bottom>
      <diagonal/>
    </border>
    <border>
      <left style="double">
        <color indexed="62"/>
      </left>
      <right style="thin">
        <color indexed="62"/>
      </right>
      <top style="medium">
        <color indexed="62"/>
      </top>
      <bottom style="double">
        <color indexed="62"/>
      </bottom>
      <diagonal/>
    </border>
    <border>
      <left style="thin">
        <color indexed="62"/>
      </left>
      <right style="medium">
        <color indexed="62"/>
      </right>
      <top style="medium">
        <color indexed="62"/>
      </top>
      <bottom style="double">
        <color indexed="62"/>
      </bottom>
      <diagonal/>
    </border>
    <border>
      <left style="medium">
        <color indexed="62"/>
      </left>
      <right style="thin">
        <color indexed="62"/>
      </right>
      <top style="medium">
        <color indexed="62"/>
      </top>
      <bottom style="double">
        <color indexed="62"/>
      </bottom>
      <diagonal/>
    </border>
    <border>
      <left/>
      <right style="double">
        <color indexed="62"/>
      </right>
      <top style="medium">
        <color indexed="62"/>
      </top>
      <bottom style="double">
        <color indexed="62"/>
      </bottom>
      <diagonal/>
    </border>
    <border>
      <left style="double">
        <color indexed="37"/>
      </left>
      <right style="thin">
        <color indexed="37"/>
      </right>
      <top style="medium">
        <color indexed="37"/>
      </top>
      <bottom style="double">
        <color indexed="37"/>
      </bottom>
      <diagonal/>
    </border>
    <border>
      <left style="thin">
        <color indexed="37"/>
      </left>
      <right/>
      <top style="medium">
        <color indexed="37"/>
      </top>
      <bottom style="double">
        <color indexed="37"/>
      </bottom>
      <diagonal/>
    </border>
    <border>
      <left style="medium">
        <color indexed="37"/>
      </left>
      <right style="thin">
        <color indexed="37"/>
      </right>
      <top style="medium">
        <color indexed="37"/>
      </top>
      <bottom style="double">
        <color indexed="37"/>
      </bottom>
      <diagonal/>
    </border>
    <border>
      <left style="thin">
        <color indexed="37"/>
      </left>
      <right style="medium">
        <color indexed="37"/>
      </right>
      <top style="medium">
        <color indexed="37"/>
      </top>
      <bottom style="double">
        <color indexed="37"/>
      </bottom>
      <diagonal/>
    </border>
    <border>
      <left/>
      <right style="thin">
        <color indexed="37"/>
      </right>
      <top style="medium">
        <color indexed="37"/>
      </top>
      <bottom style="double">
        <color indexed="37"/>
      </bottom>
      <diagonal/>
    </border>
    <border>
      <left style="thin">
        <color indexed="37"/>
      </left>
      <right style="double">
        <color indexed="37"/>
      </right>
      <top style="medium">
        <color indexed="37"/>
      </top>
      <bottom style="double">
        <color indexed="37"/>
      </bottom>
      <diagonal/>
    </border>
    <border>
      <left style="double">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style="medium">
        <color indexed="64"/>
      </left>
      <right style="thin">
        <color indexed="64"/>
      </right>
      <top style="medium">
        <color indexed="64"/>
      </top>
      <bottom style="double">
        <color indexed="64"/>
      </bottom>
      <diagonal/>
    </border>
    <border>
      <left style="thin">
        <color indexed="64"/>
      </left>
      <right style="double">
        <color indexed="64"/>
      </right>
      <top style="medium">
        <color indexed="64"/>
      </top>
      <bottom style="double">
        <color indexed="64"/>
      </bottom>
      <diagonal/>
    </border>
    <border>
      <left style="double">
        <color indexed="64"/>
      </left>
      <right/>
      <top style="medium">
        <color indexed="64"/>
      </top>
      <bottom style="double">
        <color indexed="61"/>
      </bottom>
      <diagonal/>
    </border>
    <border>
      <left/>
      <right/>
      <top style="medium">
        <color indexed="64"/>
      </top>
      <bottom style="double">
        <color indexed="61"/>
      </bottom>
      <diagonal/>
    </border>
    <border>
      <left/>
      <right style="double">
        <color indexed="64"/>
      </right>
      <top style="medium">
        <color indexed="64"/>
      </top>
      <bottom style="double">
        <color indexed="61"/>
      </bottom>
      <diagonal/>
    </border>
    <border>
      <left style="double">
        <color indexed="64"/>
      </left>
      <right style="double">
        <color indexed="64"/>
      </right>
      <top style="medium">
        <color indexed="64"/>
      </top>
      <bottom style="double">
        <color indexed="61"/>
      </bottom>
      <diagonal/>
    </border>
    <border>
      <left style="double">
        <color indexed="25"/>
      </left>
      <right style="thin">
        <color indexed="25"/>
      </right>
      <top style="medium">
        <color indexed="25"/>
      </top>
      <bottom style="double">
        <color indexed="25"/>
      </bottom>
      <diagonal/>
    </border>
    <border>
      <left style="thin">
        <color indexed="25"/>
      </left>
      <right/>
      <top style="medium">
        <color indexed="25"/>
      </top>
      <bottom style="double">
        <color indexed="25"/>
      </bottom>
      <diagonal/>
    </border>
    <border>
      <left style="medium">
        <color indexed="25"/>
      </left>
      <right style="thin">
        <color indexed="25"/>
      </right>
      <top style="medium">
        <color indexed="25"/>
      </top>
      <bottom style="double">
        <color indexed="25"/>
      </bottom>
      <diagonal/>
    </border>
    <border>
      <left style="thin">
        <color indexed="25"/>
      </left>
      <right style="double">
        <color indexed="25"/>
      </right>
      <top style="medium">
        <color indexed="25"/>
      </top>
      <bottom style="double">
        <color indexed="25"/>
      </bottom>
      <diagonal/>
    </border>
    <border>
      <left style="double">
        <color indexed="64"/>
      </left>
      <right/>
      <top style="medium">
        <color indexed="64"/>
      </top>
      <bottom style="hair">
        <color indexed="64"/>
      </bottom>
      <diagonal/>
    </border>
    <border>
      <left/>
      <right/>
      <top style="medium">
        <color indexed="64"/>
      </top>
      <bottom style="hair">
        <color indexed="64"/>
      </bottom>
      <diagonal/>
    </border>
    <border>
      <left/>
      <right style="double">
        <color indexed="64"/>
      </right>
      <top style="medium">
        <color indexed="64"/>
      </top>
      <bottom style="hair">
        <color indexed="64"/>
      </bottom>
      <diagonal/>
    </border>
    <border>
      <left style="double">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thin">
        <color indexed="64"/>
      </right>
      <top style="medium">
        <color indexed="64"/>
      </top>
      <bottom style="hair">
        <color indexed="64"/>
      </bottom>
      <diagonal/>
    </border>
    <border>
      <left style="thin">
        <color indexed="64"/>
      </left>
      <right style="double">
        <color indexed="64"/>
      </right>
      <top style="medium">
        <color indexed="64"/>
      </top>
      <bottom style="hair">
        <color indexed="64"/>
      </bottom>
      <diagonal/>
    </border>
    <border>
      <left style="double">
        <color indexed="64"/>
      </left>
      <right/>
      <top style="hair">
        <color indexed="64"/>
      </top>
      <bottom style="medium">
        <color indexed="64"/>
      </bottom>
      <diagonal/>
    </border>
    <border>
      <left/>
      <right/>
      <top style="hair">
        <color indexed="64"/>
      </top>
      <bottom style="medium">
        <color indexed="64"/>
      </bottom>
      <diagonal/>
    </border>
    <border>
      <left/>
      <right style="double">
        <color indexed="64"/>
      </right>
      <top style="hair">
        <color indexed="64"/>
      </top>
      <bottom style="medium">
        <color indexed="64"/>
      </bottom>
      <diagonal/>
    </border>
    <border>
      <left style="double">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medium">
        <color indexed="64"/>
      </left>
      <right style="thin">
        <color indexed="64"/>
      </right>
      <top style="hair">
        <color indexed="64"/>
      </top>
      <bottom style="medium">
        <color indexed="64"/>
      </bottom>
      <diagonal/>
    </border>
    <border>
      <left style="thin">
        <color indexed="64"/>
      </left>
      <right style="double">
        <color indexed="64"/>
      </right>
      <top style="hair">
        <color indexed="64"/>
      </top>
      <bottom style="medium">
        <color indexed="64"/>
      </bottom>
      <diagonal/>
    </border>
    <border>
      <left style="double">
        <color indexed="64"/>
      </left>
      <right style="thin">
        <color indexed="64"/>
      </right>
      <top style="thin">
        <color indexed="64"/>
      </top>
      <bottom/>
      <diagonal/>
    </border>
    <border>
      <left/>
      <right style="medium">
        <color indexed="64"/>
      </right>
      <top style="thin">
        <color indexed="64"/>
      </top>
      <bottom/>
      <diagonal/>
    </border>
    <border>
      <left/>
      <right style="medium">
        <color indexed="64"/>
      </right>
      <top style="thin">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right/>
      <top style="hair">
        <color indexed="64"/>
      </top>
      <bottom style="double">
        <color indexed="64"/>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style="medium">
        <color indexed="64"/>
      </right>
      <top style="double">
        <color indexed="64"/>
      </top>
      <bottom/>
      <diagonal/>
    </border>
    <border>
      <left style="medium">
        <color indexed="64"/>
      </left>
      <right style="double">
        <color indexed="64"/>
      </right>
      <top style="double">
        <color indexed="64"/>
      </top>
      <bottom/>
      <diagonal/>
    </border>
    <border>
      <left style="double">
        <color indexed="64"/>
      </left>
      <right/>
      <top/>
      <bottom style="medium">
        <color indexed="64"/>
      </bottom>
      <diagonal/>
    </border>
    <border>
      <left/>
      <right style="double">
        <color indexed="64"/>
      </right>
      <top/>
      <bottom style="medium">
        <color indexed="64"/>
      </bottom>
      <diagonal/>
    </border>
    <border>
      <left style="double">
        <color indexed="64"/>
      </left>
      <right style="medium">
        <color indexed="64"/>
      </right>
      <top/>
      <bottom style="medium">
        <color indexed="64"/>
      </bottom>
      <diagonal/>
    </border>
    <border>
      <left style="medium">
        <color indexed="64"/>
      </left>
      <right style="double">
        <color indexed="64"/>
      </right>
      <top/>
      <bottom style="medium">
        <color indexed="64"/>
      </bottom>
      <diagonal/>
    </border>
    <border>
      <left style="double">
        <color indexed="64"/>
      </left>
      <right style="double">
        <color indexed="64"/>
      </right>
      <top/>
      <bottom style="medium">
        <color indexed="64"/>
      </bottom>
      <diagonal/>
    </border>
    <border>
      <left style="double">
        <color indexed="64"/>
      </left>
      <right style="medium">
        <color indexed="64"/>
      </right>
      <top style="medium">
        <color indexed="64"/>
      </top>
      <bottom style="medium">
        <color indexed="64"/>
      </bottom>
      <diagonal/>
    </border>
    <border>
      <left style="medium">
        <color indexed="64"/>
      </left>
      <right style="double">
        <color indexed="64"/>
      </right>
      <top style="medium">
        <color indexed="64"/>
      </top>
      <bottom style="medium">
        <color indexed="64"/>
      </bottom>
      <diagonal/>
    </border>
    <border>
      <left style="double">
        <color indexed="64"/>
      </left>
      <right/>
      <top style="medium">
        <color indexed="64"/>
      </top>
      <bottom style="medium">
        <color indexed="64"/>
      </bottom>
      <diagonal/>
    </border>
    <border>
      <left style="double">
        <color indexed="64"/>
      </left>
      <right style="medium">
        <color indexed="64"/>
      </right>
      <top style="hair">
        <color indexed="64"/>
      </top>
      <bottom style="hair">
        <color indexed="64"/>
      </bottom>
      <diagonal/>
    </border>
    <border>
      <left style="medium">
        <color indexed="64"/>
      </left>
      <right style="double">
        <color indexed="64"/>
      </right>
      <top style="hair">
        <color indexed="64"/>
      </top>
      <bottom style="hair">
        <color indexed="64"/>
      </bottom>
      <diagonal/>
    </border>
    <border>
      <left style="double">
        <color indexed="64"/>
      </left>
      <right/>
      <top style="hair">
        <color indexed="64"/>
      </top>
      <bottom style="thin">
        <color indexed="64"/>
      </bottom>
      <diagonal/>
    </border>
    <border>
      <left style="double">
        <color indexed="64"/>
      </left>
      <right style="double">
        <color indexed="64"/>
      </right>
      <top style="hair">
        <color indexed="64"/>
      </top>
      <bottom style="thin">
        <color indexed="64"/>
      </bottom>
      <diagonal/>
    </border>
    <border>
      <left style="double">
        <color indexed="64"/>
      </left>
      <right style="medium">
        <color indexed="64"/>
      </right>
      <top style="hair">
        <color indexed="64"/>
      </top>
      <bottom style="thin">
        <color indexed="64"/>
      </bottom>
      <diagonal/>
    </border>
    <border>
      <left style="medium">
        <color indexed="64"/>
      </left>
      <right style="double">
        <color indexed="64"/>
      </right>
      <top style="hair">
        <color indexed="64"/>
      </top>
      <bottom style="thin">
        <color indexed="64"/>
      </bottom>
      <diagonal/>
    </border>
    <border>
      <left style="double">
        <color indexed="64"/>
      </left>
      <right/>
      <top style="thin">
        <color indexed="64"/>
      </top>
      <bottom style="medium">
        <color indexed="64"/>
      </bottom>
      <diagonal/>
    </border>
    <border>
      <left style="double">
        <color indexed="64"/>
      </left>
      <right style="double">
        <color indexed="64"/>
      </right>
      <top style="thin">
        <color indexed="64"/>
      </top>
      <bottom style="medium">
        <color indexed="64"/>
      </bottom>
      <diagonal/>
    </border>
    <border>
      <left style="double">
        <color indexed="64"/>
      </left>
      <right style="medium">
        <color indexed="64"/>
      </right>
      <top style="thin">
        <color indexed="64"/>
      </top>
      <bottom style="medium">
        <color indexed="64"/>
      </bottom>
      <diagonal/>
    </border>
    <border>
      <left style="medium">
        <color indexed="64"/>
      </left>
      <right style="double">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double">
        <color indexed="64"/>
      </left>
      <right/>
      <top style="thin">
        <color indexed="64"/>
      </top>
      <bottom style="double">
        <color indexed="64"/>
      </bottom>
      <diagonal/>
    </border>
    <border>
      <left style="double">
        <color indexed="64"/>
      </left>
      <right style="double">
        <color indexed="64"/>
      </right>
      <top style="thin">
        <color indexed="64"/>
      </top>
      <bottom style="double">
        <color indexed="64"/>
      </bottom>
      <diagonal/>
    </border>
    <border>
      <left style="double">
        <color indexed="64"/>
      </left>
      <right style="medium">
        <color indexed="64"/>
      </right>
      <top style="thin">
        <color indexed="64"/>
      </top>
      <bottom style="double">
        <color indexed="64"/>
      </bottom>
      <diagonal/>
    </border>
    <border>
      <left style="medium">
        <color indexed="64"/>
      </left>
      <right style="double">
        <color indexed="64"/>
      </right>
      <top style="thin">
        <color indexed="64"/>
      </top>
      <bottom style="double">
        <color indexed="64"/>
      </bottom>
      <diagonal/>
    </border>
    <border>
      <left style="double">
        <color indexed="64"/>
      </left>
      <right style="double">
        <color indexed="64"/>
      </right>
      <top/>
      <bottom style="double">
        <color indexed="64"/>
      </bottom>
      <diagonal/>
    </border>
    <border>
      <left style="thin">
        <color indexed="64"/>
      </left>
      <right style="thin">
        <color indexed="64"/>
      </right>
      <top/>
      <bottom/>
      <diagonal/>
    </border>
    <border>
      <left style="thin">
        <color indexed="64"/>
      </left>
      <right style="thin">
        <color indexed="64"/>
      </right>
      <top/>
      <bottom style="hair">
        <color indexed="64"/>
      </bottom>
      <diagonal/>
    </border>
    <border>
      <left style="double">
        <color indexed="25"/>
      </left>
      <right style="medium">
        <color indexed="25"/>
      </right>
      <top style="medium">
        <color indexed="25"/>
      </top>
      <bottom style="medium">
        <color indexed="25"/>
      </bottom>
      <diagonal/>
    </border>
    <border>
      <left style="medium">
        <color indexed="25"/>
      </left>
      <right style="double">
        <color indexed="25"/>
      </right>
      <top style="medium">
        <color indexed="25"/>
      </top>
      <bottom style="medium">
        <color indexed="25"/>
      </bottom>
      <diagonal/>
    </border>
    <border>
      <left/>
      <right style="double">
        <color indexed="64"/>
      </right>
      <top style="thin">
        <color indexed="64"/>
      </top>
      <bottom style="medium">
        <color indexed="64"/>
      </bottom>
      <diagonal/>
    </border>
    <border>
      <left style="thin">
        <color rgb="FFFFFF00"/>
      </left>
      <right/>
      <top style="thin">
        <color rgb="FFFFFF00"/>
      </top>
      <bottom/>
      <diagonal/>
    </border>
    <border>
      <left/>
      <right style="thin">
        <color rgb="FFFFFF00"/>
      </right>
      <top style="thin">
        <color rgb="FFFFFF00"/>
      </top>
      <bottom/>
      <diagonal/>
    </border>
    <border>
      <left style="thin">
        <color rgb="FFFFFF00"/>
      </left>
      <right/>
      <top/>
      <bottom/>
      <diagonal/>
    </border>
    <border>
      <left/>
      <right style="thin">
        <color rgb="FFFFFF00"/>
      </right>
      <top/>
      <bottom/>
      <diagonal/>
    </border>
    <border>
      <left style="thin">
        <color rgb="FFFFFF00"/>
      </left>
      <right/>
      <top/>
      <bottom style="thin">
        <color rgb="FFFFFF00"/>
      </bottom>
      <diagonal/>
    </border>
    <border>
      <left/>
      <right style="thin">
        <color rgb="FFFFFF00"/>
      </right>
      <top/>
      <bottom style="thin">
        <color rgb="FFFFFF00"/>
      </bottom>
      <diagonal/>
    </border>
  </borders>
  <cellStyleXfs count="6">
    <xf numFmtId="0" fontId="0" fillId="0" borderId="0"/>
    <xf numFmtId="9" fontId="1" fillId="0" borderId="0" applyFont="0" applyFill="0" applyBorder="0" applyAlignment="0" applyProtection="0"/>
    <xf numFmtId="0" fontId="7" fillId="0" borderId="0"/>
    <xf numFmtId="0" fontId="7" fillId="0" borderId="0"/>
    <xf numFmtId="0" fontId="24" fillId="0" borderId="0" applyNumberFormat="0" applyFill="0" applyBorder="0" applyAlignment="0" applyProtection="0"/>
    <xf numFmtId="0" fontId="7" fillId="0" borderId="0"/>
  </cellStyleXfs>
  <cellXfs count="926">
    <xf numFmtId="0" fontId="0" fillId="0" borderId="0" xfId="0"/>
    <xf numFmtId="0" fontId="2" fillId="2" borderId="0" xfId="0" applyFont="1" applyFill="1" applyBorder="1" applyAlignment="1">
      <alignment vertical="center"/>
    </xf>
    <xf numFmtId="0" fontId="3" fillId="2" borderId="0" xfId="0" applyFont="1" applyFill="1" applyBorder="1" applyAlignment="1">
      <alignment vertical="center"/>
    </xf>
    <xf numFmtId="0" fontId="3" fillId="2" borderId="0" xfId="0" applyFont="1" applyFill="1" applyBorder="1" applyAlignment="1" applyProtection="1">
      <alignment vertical="center"/>
    </xf>
    <xf numFmtId="0" fontId="2" fillId="2" borderId="0" xfId="0" applyFont="1" applyFill="1" applyBorder="1" applyAlignment="1">
      <alignment horizontal="center" vertical="center"/>
    </xf>
    <xf numFmtId="4" fontId="4" fillId="2" borderId="0" xfId="0" applyNumberFormat="1" applyFont="1" applyFill="1" applyAlignment="1" applyProtection="1">
      <alignment vertical="center"/>
    </xf>
    <xf numFmtId="0" fontId="2" fillId="2" borderId="0" xfId="0" applyFont="1" applyFill="1" applyBorder="1" applyAlignment="1" applyProtection="1">
      <alignment horizontal="center" vertical="center"/>
    </xf>
    <xf numFmtId="0" fontId="0" fillId="2" borderId="0" xfId="0" applyFill="1" applyProtection="1"/>
    <xf numFmtId="0" fontId="0" fillId="0" borderId="0" xfId="0" applyFill="1" applyProtection="1"/>
    <xf numFmtId="0" fontId="5" fillId="2" borderId="0" xfId="0" applyFont="1" applyFill="1" applyBorder="1" applyAlignment="1">
      <alignment horizontal="left" vertical="center"/>
    </xf>
    <xf numFmtId="0" fontId="6" fillId="2" borderId="0" xfId="0" applyFont="1" applyFill="1" applyBorder="1" applyAlignment="1">
      <alignment horizontal="left" vertical="center"/>
    </xf>
    <xf numFmtId="166" fontId="6" fillId="2" borderId="0" xfId="2" applyNumberFormat="1" applyFont="1" applyFill="1" applyBorder="1" applyAlignment="1">
      <alignment vertical="center"/>
    </xf>
    <xf numFmtId="38" fontId="8" fillId="2" borderId="0" xfId="2" applyNumberFormat="1" applyFont="1" applyFill="1" applyAlignment="1" applyProtection="1">
      <alignment horizontal="left" vertical="center"/>
    </xf>
    <xf numFmtId="0" fontId="9" fillId="2" borderId="0" xfId="0" applyFont="1" applyFill="1" applyBorder="1" applyAlignment="1">
      <alignment horizontal="center" vertical="center"/>
    </xf>
    <xf numFmtId="4" fontId="10" fillId="4" borderId="4" xfId="0" applyNumberFormat="1" applyFont="1" applyFill="1" applyBorder="1" applyAlignment="1" applyProtection="1">
      <alignment horizontal="center"/>
    </xf>
    <xf numFmtId="4" fontId="11" fillId="5" borderId="5" xfId="0" applyNumberFormat="1" applyFont="1" applyFill="1" applyBorder="1" applyAlignment="1" applyProtection="1">
      <alignment horizontal="center"/>
    </xf>
    <xf numFmtId="4" fontId="10" fillId="4" borderId="6" xfId="0" applyNumberFormat="1" applyFont="1" applyFill="1" applyBorder="1" applyAlignment="1" applyProtection="1">
      <alignment horizontal="center"/>
    </xf>
    <xf numFmtId="4" fontId="11" fillId="5" borderId="7" xfId="0" applyNumberFormat="1" applyFont="1" applyFill="1" applyBorder="1" applyAlignment="1" applyProtection="1">
      <alignment horizontal="center"/>
    </xf>
    <xf numFmtId="4" fontId="12" fillId="6" borderId="8" xfId="0" applyNumberFormat="1" applyFont="1" applyFill="1" applyBorder="1" applyAlignment="1" applyProtection="1">
      <alignment horizontal="center"/>
    </xf>
    <xf numFmtId="4" fontId="5" fillId="5" borderId="9" xfId="0" applyNumberFormat="1" applyFont="1" applyFill="1" applyBorder="1" applyAlignment="1" applyProtection="1">
      <alignment horizontal="center"/>
    </xf>
    <xf numFmtId="4" fontId="12" fillId="6" borderId="10" xfId="0" applyNumberFormat="1" applyFont="1" applyFill="1" applyBorder="1" applyAlignment="1" applyProtection="1">
      <alignment horizontal="center"/>
    </xf>
    <xf numFmtId="4" fontId="5" fillId="5" borderId="11" xfId="0" applyNumberFormat="1" applyFont="1" applyFill="1" applyBorder="1" applyAlignment="1" applyProtection="1">
      <alignment horizontal="center"/>
    </xf>
    <xf numFmtId="4" fontId="12" fillId="6" borderId="12" xfId="0" applyNumberFormat="1" applyFont="1" applyFill="1" applyBorder="1" applyAlignment="1" applyProtection="1">
      <alignment horizontal="center"/>
    </xf>
    <xf numFmtId="4" fontId="5" fillId="6" borderId="13" xfId="0" applyNumberFormat="1" applyFont="1" applyFill="1" applyBorder="1" applyAlignment="1" applyProtection="1">
      <alignment horizontal="center"/>
    </xf>
    <xf numFmtId="4" fontId="13" fillId="7" borderId="14" xfId="0" applyNumberFormat="1" applyFont="1" applyFill="1" applyBorder="1" applyAlignment="1" applyProtection="1">
      <alignment horizontal="center"/>
    </xf>
    <xf numFmtId="4" fontId="14" fillId="7" borderId="15" xfId="0" applyNumberFormat="1" applyFont="1" applyFill="1" applyBorder="1" applyAlignment="1" applyProtection="1">
      <alignment horizontal="center"/>
    </xf>
    <xf numFmtId="4" fontId="13" fillId="7" borderId="16" xfId="0" applyNumberFormat="1" applyFont="1" applyFill="1" applyBorder="1" applyAlignment="1" applyProtection="1">
      <alignment horizontal="center"/>
    </xf>
    <xf numFmtId="4" fontId="14" fillId="7" borderId="17" xfId="0" applyNumberFormat="1" applyFont="1" applyFill="1" applyBorder="1" applyAlignment="1" applyProtection="1">
      <alignment horizontal="center"/>
    </xf>
    <xf numFmtId="0" fontId="15" fillId="2" borderId="0" xfId="0" applyFont="1" applyFill="1" applyBorder="1" applyAlignment="1" applyProtection="1">
      <alignment horizontal="center" vertical="center"/>
    </xf>
    <xf numFmtId="4" fontId="16" fillId="0" borderId="18" xfId="0" applyNumberFormat="1" applyFont="1" applyFill="1" applyBorder="1" applyAlignment="1" applyProtection="1">
      <alignment horizontal="center"/>
    </xf>
    <xf numFmtId="4" fontId="2" fillId="0" borderId="19" xfId="0" applyNumberFormat="1" applyFont="1" applyFill="1" applyBorder="1" applyAlignment="1" applyProtection="1">
      <alignment horizontal="center"/>
    </xf>
    <xf numFmtId="4" fontId="16" fillId="0" borderId="20" xfId="0" applyNumberFormat="1" applyFont="1" applyFill="1" applyBorder="1" applyAlignment="1" applyProtection="1">
      <alignment horizontal="center"/>
    </xf>
    <xf numFmtId="4" fontId="2" fillId="0" borderId="21" xfId="0" applyNumberFormat="1" applyFont="1" applyFill="1" applyBorder="1" applyAlignment="1" applyProtection="1">
      <alignment horizontal="center"/>
    </xf>
    <xf numFmtId="4" fontId="2" fillId="0" borderId="22" xfId="0" applyNumberFormat="1" applyFont="1" applyFill="1" applyBorder="1" applyAlignment="1" applyProtection="1">
      <alignment horizontal="center"/>
    </xf>
    <xf numFmtId="0" fontId="18" fillId="2" borderId="0" xfId="0" applyFont="1" applyFill="1" applyBorder="1" applyAlignment="1">
      <alignment vertical="center"/>
    </xf>
    <xf numFmtId="4" fontId="19" fillId="2" borderId="0" xfId="0" applyNumberFormat="1" applyFont="1" applyFill="1" applyAlignment="1" applyProtection="1">
      <alignment vertical="center"/>
    </xf>
    <xf numFmtId="0" fontId="21" fillId="2" borderId="0" xfId="0" applyFont="1" applyFill="1" applyBorder="1" applyAlignment="1">
      <alignment horizontal="left" vertical="center"/>
    </xf>
    <xf numFmtId="38" fontId="8" fillId="2" borderId="0" xfId="2" applyNumberFormat="1" applyFont="1" applyFill="1" applyBorder="1" applyAlignment="1" applyProtection="1">
      <alignment horizontal="left" vertical="center"/>
    </xf>
    <xf numFmtId="4" fontId="5" fillId="5" borderId="13" xfId="0" applyNumberFormat="1" applyFont="1" applyFill="1" applyBorder="1" applyAlignment="1" applyProtection="1">
      <alignment horizontal="center"/>
    </xf>
    <xf numFmtId="4" fontId="16" fillId="0" borderId="23" xfId="0" applyNumberFormat="1" applyFont="1" applyFill="1" applyBorder="1" applyAlignment="1" applyProtection="1">
      <alignment horizontal="center"/>
    </xf>
    <xf numFmtId="4" fontId="11" fillId="11" borderId="24" xfId="0" applyNumberFormat="1" applyFont="1" applyFill="1" applyBorder="1" applyAlignment="1" applyProtection="1">
      <alignment horizontal="center"/>
    </xf>
    <xf numFmtId="0" fontId="15" fillId="2" borderId="0" xfId="0" applyFont="1" applyFill="1" applyBorder="1" applyAlignment="1">
      <alignment horizontal="center" vertical="center"/>
    </xf>
    <xf numFmtId="0" fontId="12" fillId="2" borderId="0" xfId="0" applyFont="1" applyFill="1" applyAlignment="1">
      <alignment vertical="center"/>
    </xf>
    <xf numFmtId="0" fontId="23" fillId="2" borderId="0" xfId="0" applyFont="1" applyFill="1" applyAlignment="1">
      <alignment horizontal="left" vertical="center"/>
    </xf>
    <xf numFmtId="0" fontId="27" fillId="2" borderId="0" xfId="0" applyFont="1" applyFill="1" applyAlignment="1" applyProtection="1">
      <alignment vertical="center"/>
    </xf>
    <xf numFmtId="4" fontId="35" fillId="10" borderId="26" xfId="0" applyNumberFormat="1" applyFont="1" applyFill="1" applyBorder="1" applyAlignment="1" applyProtection="1">
      <alignment horizontal="left"/>
    </xf>
    <xf numFmtId="0" fontId="5" fillId="2" borderId="0" xfId="0" applyFont="1" applyFill="1" applyBorder="1" applyAlignment="1">
      <alignment vertical="center"/>
    </xf>
    <xf numFmtId="0" fontId="3" fillId="2" borderId="0" xfId="0" applyFont="1" applyFill="1" applyBorder="1" applyAlignment="1" applyProtection="1">
      <alignment horizontal="center" vertical="center"/>
    </xf>
    <xf numFmtId="4" fontId="36" fillId="10" borderId="28" xfId="0" applyNumberFormat="1" applyFont="1" applyFill="1" applyBorder="1" applyAlignment="1" applyProtection="1">
      <alignment horizontal="center"/>
    </xf>
    <xf numFmtId="4" fontId="36" fillId="10" borderId="29" xfId="0" applyNumberFormat="1" applyFont="1" applyFill="1" applyBorder="1" applyAlignment="1" applyProtection="1">
      <alignment horizontal="center"/>
    </xf>
    <xf numFmtId="4" fontId="36" fillId="10" borderId="30" xfId="0" applyNumberFormat="1" applyFont="1" applyFill="1" applyBorder="1" applyAlignment="1" applyProtection="1">
      <alignment horizontal="center"/>
    </xf>
    <xf numFmtId="0" fontId="23" fillId="2" borderId="0" xfId="0" applyFont="1" applyFill="1" applyAlignment="1">
      <alignment vertical="center"/>
    </xf>
    <xf numFmtId="0" fontId="37" fillId="2" borderId="0" xfId="0" applyFont="1" applyFill="1" applyAlignment="1">
      <alignment vertical="center"/>
    </xf>
    <xf numFmtId="168" fontId="38" fillId="3" borderId="31" xfId="0" applyNumberFormat="1" applyFont="1" applyFill="1" applyBorder="1" applyAlignment="1" applyProtection="1">
      <alignment horizontal="center" vertical="center"/>
      <protection locked="0"/>
    </xf>
    <xf numFmtId="0" fontId="5" fillId="2" borderId="0" xfId="0" applyFont="1" applyFill="1"/>
    <xf numFmtId="1" fontId="39" fillId="3" borderId="31" xfId="0" applyNumberFormat="1" applyFont="1" applyFill="1" applyBorder="1" applyAlignment="1" applyProtection="1">
      <alignment horizontal="center" vertical="center"/>
    </xf>
    <xf numFmtId="0" fontId="12" fillId="2" borderId="0" xfId="0" applyFont="1" applyFill="1" applyBorder="1" applyAlignment="1">
      <alignment horizontal="center" vertical="center"/>
    </xf>
    <xf numFmtId="0" fontId="40" fillId="2" borderId="0" xfId="0" applyFont="1" applyFill="1" applyBorder="1" applyAlignment="1">
      <alignment horizontal="center" vertical="center"/>
    </xf>
    <xf numFmtId="0" fontId="42" fillId="10" borderId="32" xfId="0" applyFont="1" applyFill="1" applyBorder="1" applyAlignment="1">
      <alignment horizontal="center"/>
    </xf>
    <xf numFmtId="4" fontId="11" fillId="12" borderId="33" xfId="0" applyNumberFormat="1" applyFont="1" applyFill="1" applyBorder="1" applyAlignment="1" applyProtection="1"/>
    <xf numFmtId="4" fontId="11" fillId="12" borderId="34" xfId="0" applyNumberFormat="1" applyFont="1" applyFill="1" applyBorder="1" applyAlignment="1" applyProtection="1"/>
    <xf numFmtId="4" fontId="11" fillId="12" borderId="35" xfId="0" applyNumberFormat="1" applyFont="1" applyFill="1" applyBorder="1" applyAlignment="1" applyProtection="1"/>
    <xf numFmtId="4" fontId="11" fillId="12" borderId="36" xfId="0" applyNumberFormat="1" applyFont="1" applyFill="1" applyBorder="1" applyAlignment="1" applyProtection="1"/>
    <xf numFmtId="4" fontId="11" fillId="12" borderId="37" xfId="0" applyNumberFormat="1" applyFont="1" applyFill="1" applyBorder="1" applyAlignment="1" applyProtection="1"/>
    <xf numFmtId="4" fontId="5" fillId="12" borderId="33" xfId="0" applyNumberFormat="1" applyFont="1" applyFill="1" applyBorder="1" applyAlignment="1" applyProtection="1"/>
    <xf numFmtId="4" fontId="5" fillId="12" borderId="34" xfId="0" applyNumberFormat="1" applyFont="1" applyFill="1" applyBorder="1" applyAlignment="1" applyProtection="1"/>
    <xf numFmtId="4" fontId="5" fillId="12" borderId="35" xfId="0" applyNumberFormat="1" applyFont="1" applyFill="1" applyBorder="1" applyAlignment="1" applyProtection="1"/>
    <xf numFmtId="4" fontId="5" fillId="12" borderId="36" xfId="0" applyNumberFormat="1" applyFont="1" applyFill="1" applyBorder="1" applyAlignment="1" applyProtection="1"/>
    <xf numFmtId="4" fontId="5" fillId="12" borderId="37" xfId="0" applyNumberFormat="1" applyFont="1" applyFill="1" applyBorder="1" applyAlignment="1" applyProtection="1"/>
    <xf numFmtId="4" fontId="14" fillId="12" borderId="33" xfId="0" applyNumberFormat="1" applyFont="1" applyFill="1" applyBorder="1" applyAlignment="1" applyProtection="1"/>
    <xf numFmtId="4" fontId="14" fillId="12" borderId="35" xfId="0" applyNumberFormat="1" applyFont="1" applyFill="1" applyBorder="1" applyAlignment="1" applyProtection="1"/>
    <xf numFmtId="4" fontId="14" fillId="12" borderId="36" xfId="0" applyNumberFormat="1" applyFont="1" applyFill="1" applyBorder="1" applyAlignment="1" applyProtection="1"/>
    <xf numFmtId="4" fontId="43" fillId="12" borderId="37" xfId="0" applyNumberFormat="1" applyFont="1" applyFill="1" applyBorder="1" applyAlignment="1" applyProtection="1"/>
    <xf numFmtId="0" fontId="44" fillId="3" borderId="32" xfId="0" applyFont="1" applyFill="1" applyBorder="1" applyAlignment="1" applyProtection="1">
      <alignment horizontal="center"/>
    </xf>
    <xf numFmtId="4" fontId="36" fillId="10" borderId="33" xfId="0" applyNumberFormat="1" applyFont="1" applyFill="1" applyBorder="1" applyAlignment="1" applyProtection="1"/>
    <xf numFmtId="4" fontId="34" fillId="10" borderId="34" xfId="0" applyNumberFormat="1" applyFont="1" applyFill="1" applyBorder="1" applyAlignment="1" applyProtection="1"/>
    <xf numFmtId="4" fontId="36" fillId="10" borderId="35" xfId="0" applyNumberFormat="1" applyFont="1" applyFill="1" applyBorder="1" applyAlignment="1" applyProtection="1"/>
    <xf numFmtId="4" fontId="36" fillId="10" borderId="36" xfId="0" applyNumberFormat="1" applyFont="1" applyFill="1" applyBorder="1" applyAlignment="1" applyProtection="1"/>
    <xf numFmtId="4" fontId="34" fillId="10" borderId="37" xfId="0" applyNumberFormat="1" applyFont="1" applyFill="1" applyBorder="1" applyAlignment="1" applyProtection="1"/>
    <xf numFmtId="4" fontId="45" fillId="5" borderId="36" xfId="0" applyNumberFormat="1" applyFont="1" applyFill="1" applyBorder="1" applyAlignment="1" applyProtection="1">
      <alignment horizontal="left"/>
    </xf>
    <xf numFmtId="0" fontId="46" fillId="5" borderId="35" xfId="0" applyFont="1" applyFill="1" applyBorder="1" applyProtection="1"/>
    <xf numFmtId="4" fontId="47" fillId="5" borderId="37" xfId="0" applyNumberFormat="1" applyFont="1" applyFill="1" applyBorder="1" applyAlignment="1" applyProtection="1"/>
    <xf numFmtId="0" fontId="2" fillId="10" borderId="38" xfId="0" applyFont="1" applyFill="1" applyBorder="1" applyAlignment="1">
      <alignment horizontal="center" vertical="center"/>
    </xf>
    <xf numFmtId="4" fontId="4" fillId="12" borderId="39" xfId="0" applyNumberFormat="1" applyFont="1" applyFill="1" applyBorder="1" applyAlignment="1" applyProtection="1">
      <alignment vertical="center"/>
    </xf>
    <xf numFmtId="4" fontId="4" fillId="12" borderId="40" xfId="0" applyNumberFormat="1" applyFont="1" applyFill="1" applyBorder="1" applyAlignment="1" applyProtection="1">
      <alignment vertical="center"/>
    </xf>
    <xf numFmtId="4" fontId="4" fillId="12" borderId="0" xfId="0" applyNumberFormat="1" applyFont="1" applyFill="1" applyBorder="1" applyAlignment="1" applyProtection="1">
      <alignment vertical="center"/>
    </xf>
    <xf numFmtId="4" fontId="4" fillId="12" borderId="41" xfId="0" applyNumberFormat="1" applyFont="1" applyFill="1" applyBorder="1" applyAlignment="1" applyProtection="1">
      <alignment vertical="center"/>
    </xf>
    <xf numFmtId="4" fontId="4" fillId="12" borderId="42" xfId="0" applyNumberFormat="1" applyFont="1" applyFill="1" applyBorder="1" applyAlignment="1" applyProtection="1">
      <alignment vertical="center"/>
    </xf>
    <xf numFmtId="0" fontId="49" fillId="3" borderId="38" xfId="0" applyFont="1" applyFill="1" applyBorder="1" applyAlignment="1" applyProtection="1">
      <alignment horizontal="center" vertical="center"/>
    </xf>
    <xf numFmtId="4" fontId="4" fillId="14" borderId="39" xfId="0" applyNumberFormat="1" applyFont="1" applyFill="1" applyBorder="1" applyAlignment="1" applyProtection="1">
      <alignment vertical="center"/>
    </xf>
    <xf numFmtId="4" fontId="4" fillId="14" borderId="40" xfId="0" applyNumberFormat="1" applyFont="1" applyFill="1" applyBorder="1" applyAlignment="1" applyProtection="1">
      <alignment vertical="center"/>
    </xf>
    <xf numFmtId="4" fontId="4" fillId="14" borderId="0" xfId="0" applyNumberFormat="1" applyFont="1" applyFill="1" applyBorder="1" applyAlignment="1" applyProtection="1">
      <alignment vertical="center"/>
    </xf>
    <xf numFmtId="4" fontId="4" fillId="14" borderId="41" xfId="0" applyNumberFormat="1" applyFont="1" applyFill="1" applyBorder="1" applyAlignment="1" applyProtection="1">
      <alignment vertical="center"/>
    </xf>
    <xf numFmtId="4" fontId="4" fillId="14" borderId="42" xfId="0" applyNumberFormat="1" applyFont="1" applyFill="1" applyBorder="1" applyAlignment="1" applyProtection="1">
      <alignment vertical="center"/>
    </xf>
    <xf numFmtId="4" fontId="4" fillId="2" borderId="43" xfId="0" applyNumberFormat="1" applyFont="1" applyFill="1" applyBorder="1" applyAlignment="1" applyProtection="1">
      <alignment vertical="center"/>
    </xf>
    <xf numFmtId="4" fontId="4" fillId="2" borderId="44" xfId="0" applyNumberFormat="1" applyFont="1" applyFill="1" applyBorder="1" applyAlignment="1" applyProtection="1">
      <alignment vertical="center"/>
    </xf>
    <xf numFmtId="4" fontId="4" fillId="2" borderId="45" xfId="0" applyNumberFormat="1" applyFont="1" applyFill="1" applyBorder="1" applyAlignment="1" applyProtection="1">
      <alignment vertical="center"/>
    </xf>
    <xf numFmtId="0" fontId="3" fillId="2" borderId="0" xfId="0" applyFont="1" applyFill="1"/>
    <xf numFmtId="168" fontId="16" fillId="12" borderId="31" xfId="0" applyNumberFormat="1" applyFont="1" applyFill="1" applyBorder="1" applyAlignment="1" applyProtection="1">
      <alignment horizontal="center" vertical="center"/>
      <protection locked="0"/>
    </xf>
    <xf numFmtId="0" fontId="50" fillId="12" borderId="31" xfId="0" applyFont="1" applyFill="1" applyBorder="1" applyAlignment="1" applyProtection="1">
      <alignment horizontal="center"/>
      <protection locked="0"/>
    </xf>
    <xf numFmtId="0" fontId="19" fillId="2" borderId="0" xfId="0" applyFont="1" applyFill="1"/>
    <xf numFmtId="164" fontId="26" fillId="10" borderId="46" xfId="0" applyNumberFormat="1" applyFont="1" applyFill="1" applyBorder="1" applyAlignment="1">
      <alignment horizontal="center" vertical="top"/>
    </xf>
    <xf numFmtId="4" fontId="2" fillId="12" borderId="47" xfId="0" applyNumberFormat="1" applyFont="1" applyFill="1" applyBorder="1" applyAlignment="1" applyProtection="1">
      <alignment vertical="top"/>
    </xf>
    <xf numFmtId="4" fontId="3" fillId="12" borderId="48" xfId="0" applyNumberFormat="1" applyFont="1" applyFill="1" applyBorder="1" applyAlignment="1" applyProtection="1">
      <alignment horizontal="left" vertical="top"/>
    </xf>
    <xf numFmtId="4" fontId="2" fillId="12" borderId="49" xfId="0" applyNumberFormat="1" applyFont="1" applyFill="1" applyBorder="1" applyAlignment="1" applyProtection="1">
      <alignment vertical="top"/>
    </xf>
    <xf numFmtId="4" fontId="3" fillId="12" borderId="49" xfId="0" applyNumberFormat="1" applyFont="1" applyFill="1" applyBorder="1" applyAlignment="1" applyProtection="1">
      <alignment horizontal="left"/>
    </xf>
    <xf numFmtId="4" fontId="8" fillId="12" borderId="50" xfId="0" applyNumberFormat="1" applyFont="1" applyFill="1" applyBorder="1" applyAlignment="1" applyProtection="1"/>
    <xf numFmtId="4" fontId="3" fillId="12" borderId="51" xfId="0" applyNumberFormat="1" applyFont="1" applyFill="1" applyBorder="1" applyAlignment="1" applyProtection="1">
      <alignment horizontal="left"/>
    </xf>
    <xf numFmtId="0" fontId="3" fillId="2" borderId="0" xfId="0" applyFont="1" applyFill="1" applyProtection="1"/>
    <xf numFmtId="164" fontId="51" fillId="3" borderId="46" xfId="0" applyNumberFormat="1" applyFont="1" applyFill="1" applyBorder="1" applyAlignment="1" applyProtection="1">
      <alignment horizontal="center" vertical="top"/>
    </xf>
    <xf numFmtId="4" fontId="2" fillId="14" borderId="47" xfId="0" applyNumberFormat="1" applyFont="1" applyFill="1" applyBorder="1" applyAlignment="1" applyProtection="1">
      <alignment vertical="top"/>
    </xf>
    <xf numFmtId="4" fontId="3" fillId="14" borderId="48" xfId="0" applyNumberFormat="1" applyFont="1" applyFill="1" applyBorder="1" applyAlignment="1" applyProtection="1">
      <alignment horizontal="left" vertical="top"/>
    </xf>
    <xf numFmtId="4" fontId="2" fillId="14" borderId="49" xfId="0" applyNumberFormat="1" applyFont="1" applyFill="1" applyBorder="1" applyAlignment="1" applyProtection="1">
      <alignment vertical="top"/>
    </xf>
    <xf numFmtId="4" fontId="3" fillId="14" borderId="49" xfId="0" applyNumberFormat="1" applyFont="1" applyFill="1" applyBorder="1" applyAlignment="1" applyProtection="1">
      <alignment horizontal="left"/>
    </xf>
    <xf numFmtId="4" fontId="8" fillId="14" borderId="50" xfId="0" applyNumberFormat="1" applyFont="1" applyFill="1" applyBorder="1" applyAlignment="1" applyProtection="1"/>
    <xf numFmtId="4" fontId="3" fillId="14" borderId="51" xfId="0" applyNumberFormat="1" applyFont="1" applyFill="1" applyBorder="1" applyAlignment="1" applyProtection="1">
      <alignment horizontal="left"/>
    </xf>
    <xf numFmtId="4" fontId="52" fillId="4" borderId="52" xfId="0" applyNumberFormat="1" applyFont="1" applyFill="1" applyBorder="1" applyAlignment="1" applyProtection="1">
      <alignment horizontal="center"/>
    </xf>
    <xf numFmtId="4" fontId="52" fillId="4" borderId="53" xfId="0" applyNumberFormat="1" applyFont="1" applyFill="1" applyBorder="1" applyAlignment="1" applyProtection="1">
      <alignment horizontal="center"/>
    </xf>
    <xf numFmtId="4" fontId="52" fillId="4" borderId="54" xfId="0" applyNumberFormat="1" applyFont="1" applyFill="1" applyBorder="1" applyAlignment="1" applyProtection="1">
      <alignment horizontal="center"/>
    </xf>
    <xf numFmtId="0" fontId="53" fillId="2" borderId="0" xfId="0" applyFont="1" applyFill="1" applyAlignment="1" applyProtection="1">
      <alignment horizontal="center"/>
    </xf>
    <xf numFmtId="0" fontId="2" fillId="2" borderId="0" xfId="0" applyFont="1" applyFill="1" applyBorder="1" applyAlignment="1" applyProtection="1">
      <alignment vertical="center"/>
    </xf>
    <xf numFmtId="0" fontId="2" fillId="10" borderId="38" xfId="0" applyFont="1" applyFill="1" applyBorder="1" applyAlignment="1">
      <alignment horizontal="center"/>
    </xf>
    <xf numFmtId="4" fontId="4" fillId="12" borderId="55" xfId="0" applyNumberFormat="1" applyFont="1" applyFill="1" applyBorder="1" applyAlignment="1" applyProtection="1">
      <alignment vertical="center"/>
    </xf>
    <xf numFmtId="4" fontId="4" fillId="12" borderId="56" xfId="0" applyNumberFormat="1" applyFont="1" applyFill="1" applyBorder="1" applyAlignment="1" applyProtection="1">
      <alignment vertical="center"/>
    </xf>
    <xf numFmtId="4" fontId="4" fillId="12" borderId="57" xfId="0" applyNumberFormat="1" applyFont="1" applyFill="1" applyBorder="1" applyAlignment="1" applyProtection="1">
      <alignment vertical="center"/>
    </xf>
    <xf numFmtId="4" fontId="4" fillId="12" borderId="58" xfId="0" applyNumberFormat="1" applyFont="1" applyFill="1" applyBorder="1" applyAlignment="1" applyProtection="1">
      <alignment vertical="center"/>
    </xf>
    <xf numFmtId="4" fontId="4" fillId="12" borderId="59" xfId="0" applyNumberFormat="1" applyFont="1" applyFill="1" applyBorder="1" applyAlignment="1" applyProtection="1">
      <alignment vertical="center"/>
    </xf>
    <xf numFmtId="4" fontId="54" fillId="12" borderId="55" xfId="0" applyNumberFormat="1" applyFont="1" applyFill="1" applyBorder="1" applyAlignment="1" applyProtection="1">
      <alignment vertical="center"/>
    </xf>
    <xf numFmtId="4" fontId="54" fillId="12" borderId="56" xfId="0" applyNumberFormat="1" applyFont="1" applyFill="1" applyBorder="1" applyAlignment="1" applyProtection="1">
      <alignment vertical="center"/>
    </xf>
    <xf numFmtId="4" fontId="54" fillId="12" borderId="57" xfId="0" applyNumberFormat="1" applyFont="1" applyFill="1" applyBorder="1" applyAlignment="1" applyProtection="1">
      <alignment vertical="center"/>
    </xf>
    <xf numFmtId="4" fontId="54" fillId="12" borderId="58" xfId="0" applyNumberFormat="1" applyFont="1" applyFill="1" applyBorder="1" applyAlignment="1" applyProtection="1">
      <alignment vertical="center"/>
    </xf>
    <xf numFmtId="4" fontId="54" fillId="12" borderId="59" xfId="0" applyNumberFormat="1" applyFont="1" applyFill="1" applyBorder="1" applyAlignment="1" applyProtection="1">
      <alignment vertical="center"/>
    </xf>
    <xf numFmtId="0" fontId="5" fillId="10" borderId="38" xfId="0" applyFont="1" applyFill="1" applyBorder="1" applyAlignment="1" applyProtection="1">
      <alignment horizontal="center"/>
    </xf>
    <xf numFmtId="4" fontId="4" fillId="10" borderId="55" xfId="0" applyNumberFormat="1" applyFont="1" applyFill="1" applyBorder="1" applyAlignment="1" applyProtection="1">
      <alignment vertical="center"/>
    </xf>
    <xf numFmtId="4" fontId="4" fillId="10" borderId="56" xfId="0" applyNumberFormat="1" applyFont="1" applyFill="1" applyBorder="1" applyAlignment="1" applyProtection="1">
      <alignment vertical="center"/>
    </xf>
    <xf numFmtId="4" fontId="4" fillId="10" borderId="57" xfId="0" applyNumberFormat="1" applyFont="1" applyFill="1" applyBorder="1" applyAlignment="1" applyProtection="1">
      <alignment vertical="center"/>
    </xf>
    <xf numFmtId="4" fontId="4" fillId="10" borderId="58" xfId="0" applyNumberFormat="1" applyFont="1" applyFill="1" applyBorder="1" applyAlignment="1" applyProtection="1">
      <alignment vertical="center"/>
    </xf>
    <xf numFmtId="4" fontId="4" fillId="10" borderId="59" xfId="0" applyNumberFormat="1" applyFont="1" applyFill="1" applyBorder="1" applyAlignment="1" applyProtection="1">
      <alignment vertical="center"/>
    </xf>
    <xf numFmtId="4" fontId="4" fillId="2" borderId="60" xfId="0" applyNumberFormat="1" applyFont="1" applyFill="1" applyBorder="1" applyAlignment="1" applyProtection="1">
      <alignment vertical="center"/>
    </xf>
    <xf numFmtId="4" fontId="4" fillId="2" borderId="61" xfId="0" applyNumberFormat="1" applyFont="1" applyFill="1" applyBorder="1" applyAlignment="1" applyProtection="1">
      <alignment vertical="center"/>
    </xf>
    <xf numFmtId="4" fontId="4" fillId="2" borderId="62" xfId="0" applyNumberFormat="1" applyFont="1" applyFill="1" applyBorder="1" applyAlignment="1" applyProtection="1">
      <alignment vertical="center"/>
    </xf>
    <xf numFmtId="0" fontId="55" fillId="2" borderId="0" xfId="0" applyFont="1" applyFill="1" applyProtection="1"/>
    <xf numFmtId="0" fontId="56" fillId="3" borderId="63" xfId="0" applyFont="1" applyFill="1" applyBorder="1" applyAlignment="1" applyProtection="1"/>
    <xf numFmtId="0" fontId="57" fillId="3" borderId="2" xfId="0" applyFont="1" applyFill="1" applyBorder="1" applyAlignment="1" applyProtection="1"/>
    <xf numFmtId="0" fontId="29" fillId="3" borderId="2" xfId="0" applyFont="1" applyFill="1" applyBorder="1" applyAlignment="1" applyProtection="1"/>
    <xf numFmtId="0" fontId="58" fillId="3" borderId="2" xfId="0" applyFont="1" applyFill="1" applyBorder="1" applyAlignment="1" applyProtection="1"/>
    <xf numFmtId="0" fontId="56" fillId="3" borderId="2" xfId="0" applyFont="1" applyFill="1" applyBorder="1" applyAlignment="1" applyProtection="1"/>
    <xf numFmtId="0" fontId="8" fillId="3" borderId="64" xfId="0" applyFont="1" applyFill="1" applyBorder="1" applyAlignment="1" applyProtection="1"/>
    <xf numFmtId="0" fontId="60" fillId="2" borderId="0" xfId="0" applyFont="1" applyFill="1" applyProtection="1"/>
    <xf numFmtId="0" fontId="2" fillId="10" borderId="46" xfId="0" applyFont="1" applyFill="1" applyBorder="1" applyAlignment="1">
      <alignment horizontal="center" vertical="top"/>
    </xf>
    <xf numFmtId="4" fontId="8" fillId="12" borderId="65" xfId="0" applyNumberFormat="1" applyFont="1" applyFill="1" applyBorder="1" applyAlignment="1" applyProtection="1">
      <alignment horizontal="center" vertical="top"/>
    </xf>
    <xf numFmtId="4" fontId="8" fillId="12" borderId="66" xfId="0" applyNumberFormat="1" applyFont="1" applyFill="1" applyBorder="1" applyAlignment="1" applyProtection="1">
      <alignment horizontal="center" vertical="top"/>
    </xf>
    <xf numFmtId="4" fontId="8" fillId="12" borderId="67" xfId="0" applyNumberFormat="1" applyFont="1" applyFill="1" applyBorder="1" applyAlignment="1" applyProtection="1">
      <alignment horizontal="center"/>
    </xf>
    <xf numFmtId="4" fontId="8" fillId="12" borderId="66" xfId="0" applyNumberFormat="1" applyFont="1" applyFill="1" applyBorder="1" applyAlignment="1" applyProtection="1">
      <alignment horizontal="center"/>
    </xf>
    <xf numFmtId="4" fontId="8" fillId="12" borderId="67" xfId="0" applyNumberFormat="1" applyFont="1" applyFill="1" applyBorder="1" applyAlignment="1" applyProtection="1">
      <alignment horizontal="center" vertical="top"/>
    </xf>
    <xf numFmtId="4" fontId="8" fillId="12" borderId="68" xfId="0" applyNumberFormat="1" applyFont="1" applyFill="1" applyBorder="1" applyAlignment="1" applyProtection="1">
      <alignment horizontal="center" vertical="top"/>
    </xf>
    <xf numFmtId="0" fontId="5" fillId="10" borderId="46" xfId="0" applyFont="1" applyFill="1" applyBorder="1" applyAlignment="1" applyProtection="1">
      <alignment horizontal="center" vertical="top"/>
    </xf>
    <xf numFmtId="4" fontId="8" fillId="10" borderId="65" xfId="0" applyNumberFormat="1" applyFont="1" applyFill="1" applyBorder="1" applyAlignment="1" applyProtection="1">
      <alignment horizontal="center" vertical="top"/>
    </xf>
    <xf numFmtId="4" fontId="8" fillId="10" borderId="66" xfId="0" applyNumberFormat="1" applyFont="1" applyFill="1" applyBorder="1" applyAlignment="1" applyProtection="1">
      <alignment horizontal="center" vertical="top"/>
    </xf>
    <xf numFmtId="4" fontId="8" fillId="10" borderId="67" xfId="0" applyNumberFormat="1" applyFont="1" applyFill="1" applyBorder="1" applyAlignment="1" applyProtection="1">
      <alignment horizontal="center"/>
    </xf>
    <xf numFmtId="4" fontId="8" fillId="10" borderId="66" xfId="0" applyNumberFormat="1" applyFont="1" applyFill="1" applyBorder="1" applyAlignment="1" applyProtection="1">
      <alignment horizontal="center"/>
    </xf>
    <xf numFmtId="4" fontId="8" fillId="10" borderId="67" xfId="0" applyNumberFormat="1" applyFont="1" applyFill="1" applyBorder="1" applyAlignment="1" applyProtection="1">
      <alignment horizontal="center" vertical="top"/>
    </xf>
    <xf numFmtId="4" fontId="8" fillId="10" borderId="68" xfId="0" applyNumberFormat="1" applyFont="1" applyFill="1" applyBorder="1" applyAlignment="1" applyProtection="1">
      <alignment horizontal="center" vertical="top"/>
    </xf>
    <xf numFmtId="4" fontId="34" fillId="2" borderId="69" xfId="0" applyNumberFormat="1" applyFont="1" applyFill="1" applyBorder="1" applyAlignment="1" applyProtection="1">
      <alignment horizontal="center" vertical="top"/>
    </xf>
    <xf numFmtId="4" fontId="34" fillId="2" borderId="70" xfId="0" applyNumberFormat="1" applyFont="1" applyFill="1" applyBorder="1" applyAlignment="1" applyProtection="1">
      <alignment horizontal="center" vertical="top"/>
    </xf>
    <xf numFmtId="4" fontId="34" fillId="2" borderId="71" xfId="0" applyNumberFormat="1" applyFont="1" applyFill="1" applyBorder="1" applyAlignment="1" applyProtection="1">
      <alignment horizontal="center" vertical="top"/>
    </xf>
    <xf numFmtId="0" fontId="53" fillId="2" borderId="0" xfId="0" applyFont="1" applyFill="1" applyProtection="1"/>
    <xf numFmtId="0" fontId="61" fillId="15" borderId="39" xfId="0" applyFont="1" applyFill="1" applyBorder="1" applyAlignment="1" applyProtection="1"/>
    <xf numFmtId="0" fontId="11" fillId="15" borderId="0" xfId="0" applyFont="1" applyFill="1" applyBorder="1" applyAlignment="1" applyProtection="1"/>
    <xf numFmtId="0" fontId="57" fillId="15" borderId="0" xfId="0" applyFont="1" applyFill="1" applyBorder="1" applyAlignment="1" applyProtection="1"/>
    <xf numFmtId="170" fontId="61" fillId="15" borderId="46" xfId="0" applyNumberFormat="1" applyFont="1" applyFill="1" applyBorder="1" applyAlignment="1">
      <alignment horizontal="center"/>
    </xf>
    <xf numFmtId="171" fontId="11" fillId="4" borderId="65" xfId="0" applyNumberFormat="1" applyFont="1" applyFill="1" applyBorder="1" applyAlignment="1" applyProtection="1"/>
    <xf numFmtId="171" fontId="11" fillId="4" borderId="66" xfId="0" applyNumberFormat="1" applyFont="1" applyFill="1" applyBorder="1" applyAlignment="1" applyProtection="1"/>
    <xf numFmtId="171" fontId="11" fillId="4" borderId="67" xfId="0" applyNumberFormat="1" applyFont="1" applyFill="1" applyBorder="1" applyAlignment="1" applyProtection="1"/>
    <xf numFmtId="171" fontId="11" fillId="4" borderId="68" xfId="0" applyNumberFormat="1" applyFont="1" applyFill="1" applyBorder="1" applyAlignment="1" applyProtection="1"/>
    <xf numFmtId="171" fontId="3" fillId="2" borderId="0" xfId="0" applyNumberFormat="1" applyFont="1" applyFill="1" applyProtection="1"/>
    <xf numFmtId="171" fontId="5" fillId="6" borderId="65" xfId="0" applyNumberFormat="1" applyFont="1" applyFill="1" applyBorder="1" applyAlignment="1" applyProtection="1"/>
    <xf numFmtId="171" fontId="5" fillId="6" borderId="66" xfId="0" applyNumberFormat="1" applyFont="1" applyFill="1" applyBorder="1" applyAlignment="1" applyProtection="1"/>
    <xf numFmtId="171" fontId="5" fillId="6" borderId="67" xfId="0" applyNumberFormat="1" applyFont="1" applyFill="1" applyBorder="1" applyAlignment="1" applyProtection="1"/>
    <xf numFmtId="171" fontId="5" fillId="6" borderId="68" xfId="0" applyNumberFormat="1" applyFont="1" applyFill="1" applyBorder="1" applyAlignment="1" applyProtection="1"/>
    <xf numFmtId="171" fontId="14" fillId="7" borderId="65" xfId="0" applyNumberFormat="1" applyFont="1" applyFill="1" applyBorder="1" applyAlignment="1" applyProtection="1"/>
    <xf numFmtId="171" fontId="14" fillId="7" borderId="66" xfId="0" applyNumberFormat="1" applyFont="1" applyFill="1" applyBorder="1" applyAlignment="1" applyProtection="1"/>
    <xf numFmtId="171" fontId="14" fillId="7" borderId="67" xfId="0" applyNumberFormat="1" applyFont="1" applyFill="1" applyBorder="1" applyAlignment="1" applyProtection="1"/>
    <xf numFmtId="171" fontId="14" fillId="7" borderId="68" xfId="0" applyNumberFormat="1" applyFont="1" applyFill="1" applyBorder="1" applyAlignment="1" applyProtection="1"/>
    <xf numFmtId="170" fontId="8" fillId="14" borderId="74" xfId="0" applyNumberFormat="1" applyFont="1" applyFill="1" applyBorder="1" applyAlignment="1" applyProtection="1">
      <alignment horizontal="center"/>
    </xf>
    <xf numFmtId="171" fontId="2" fillId="14" borderId="75" xfId="0" applyNumberFormat="1" applyFont="1" applyFill="1" applyBorder="1" applyAlignment="1" applyProtection="1"/>
    <xf numFmtId="171" fontId="2" fillId="14" borderId="76" xfId="0" applyNumberFormat="1" applyFont="1" applyFill="1" applyBorder="1" applyAlignment="1" applyProtection="1"/>
    <xf numFmtId="171" fontId="2" fillId="14" borderId="77" xfId="0" applyNumberFormat="1" applyFont="1" applyFill="1" applyBorder="1" applyAlignment="1" applyProtection="1"/>
    <xf numFmtId="171" fontId="2" fillId="14" borderId="78" xfId="0" applyNumberFormat="1" applyFont="1" applyFill="1" applyBorder="1" applyAlignment="1" applyProtection="1"/>
    <xf numFmtId="171" fontId="63" fillId="4" borderId="79" xfId="0" applyNumberFormat="1" applyFont="1" applyFill="1" applyBorder="1" applyAlignment="1" applyProtection="1">
      <alignment horizontal="center"/>
    </xf>
    <xf numFmtId="171" fontId="63" fillId="4" borderId="80" xfId="0" applyNumberFormat="1" applyFont="1" applyFill="1" applyBorder="1" applyAlignment="1" applyProtection="1">
      <alignment horizontal="center"/>
    </xf>
    <xf numFmtId="171" fontId="63" fillId="4" borderId="81" xfId="0" applyNumberFormat="1" applyFont="1" applyFill="1" applyBorder="1" applyAlignment="1" applyProtection="1">
      <alignment horizontal="center"/>
    </xf>
    <xf numFmtId="0" fontId="2" fillId="12" borderId="82" xfId="0" applyFont="1" applyFill="1" applyBorder="1" applyProtection="1"/>
    <xf numFmtId="0" fontId="64" fillId="12" borderId="83" xfId="0" applyFont="1" applyFill="1" applyBorder="1" applyProtection="1"/>
    <xf numFmtId="0" fontId="3" fillId="12" borderId="83" xfId="0" applyFont="1" applyFill="1" applyBorder="1" applyProtection="1"/>
    <xf numFmtId="0" fontId="3" fillId="12" borderId="84" xfId="0" applyFont="1" applyFill="1" applyBorder="1" applyProtection="1"/>
    <xf numFmtId="0" fontId="3" fillId="2" borderId="0" xfId="0" applyFont="1" applyFill="1" applyBorder="1" applyProtection="1"/>
    <xf numFmtId="0" fontId="2" fillId="12" borderId="85" xfId="0" applyFont="1" applyFill="1" applyBorder="1" applyAlignment="1" applyProtection="1">
      <alignment horizontal="center"/>
    </xf>
    <xf numFmtId="171" fontId="3" fillId="0" borderId="86" xfId="0" applyNumberFormat="1" applyFont="1" applyFill="1" applyBorder="1" applyProtection="1">
      <protection locked="0"/>
    </xf>
    <xf numFmtId="171" fontId="3" fillId="0" borderId="87" xfId="0" applyNumberFormat="1" applyFont="1" applyFill="1" applyBorder="1" applyProtection="1">
      <protection locked="0"/>
    </xf>
    <xf numFmtId="171" fontId="3" fillId="0" borderId="88" xfId="0" applyNumberFormat="1" applyFont="1" applyFill="1" applyBorder="1" applyProtection="1">
      <protection locked="0"/>
    </xf>
    <xf numFmtId="171" fontId="3" fillId="0" borderId="88" xfId="0" applyNumberFormat="1" applyFont="1" applyFill="1" applyBorder="1" applyProtection="1"/>
    <xf numFmtId="171" fontId="3" fillId="0" borderId="89" xfId="0" applyNumberFormat="1" applyFont="1" applyFill="1" applyBorder="1" applyProtection="1"/>
    <xf numFmtId="171" fontId="3" fillId="0" borderId="86" xfId="0" applyNumberFormat="1" applyFont="1" applyFill="1" applyBorder="1" applyAlignment="1" applyProtection="1">
      <alignment horizontal="right"/>
    </xf>
    <xf numFmtId="171" fontId="3" fillId="0" borderId="87" xfId="0" applyNumberFormat="1" applyFont="1" applyFill="1" applyBorder="1" applyAlignment="1" applyProtection="1">
      <alignment horizontal="right"/>
    </xf>
    <xf numFmtId="171" fontId="3" fillId="0" borderId="88" xfId="0" applyNumberFormat="1" applyFont="1" applyFill="1" applyBorder="1" applyAlignment="1" applyProtection="1">
      <alignment horizontal="right"/>
    </xf>
    <xf numFmtId="171" fontId="3" fillId="0" borderId="89" xfId="0" applyNumberFormat="1" applyFont="1" applyFill="1" applyBorder="1" applyAlignment="1" applyProtection="1">
      <alignment horizontal="right"/>
    </xf>
    <xf numFmtId="0" fontId="2" fillId="0" borderId="85" xfId="0" applyFont="1" applyFill="1" applyBorder="1" applyAlignment="1" applyProtection="1">
      <alignment horizontal="center"/>
    </xf>
    <xf numFmtId="171" fontId="3" fillId="0" borderId="86" xfId="0" applyNumberFormat="1" applyFont="1" applyFill="1" applyBorder="1" applyProtection="1"/>
    <xf numFmtId="171" fontId="3" fillId="0" borderId="87" xfId="0" applyNumberFormat="1" applyFont="1" applyFill="1" applyBorder="1" applyProtection="1"/>
    <xf numFmtId="171" fontId="3" fillId="0" borderId="90" xfId="0" applyNumberFormat="1" applyFont="1" applyFill="1" applyBorder="1" applyProtection="1"/>
    <xf numFmtId="171" fontId="45" fillId="5" borderId="91" xfId="0" applyNumberFormat="1" applyFont="1" applyFill="1" applyBorder="1" applyAlignment="1" applyProtection="1">
      <alignment horizontal="center"/>
    </xf>
    <xf numFmtId="171" fontId="45" fillId="5" borderId="92" xfId="0" applyNumberFormat="1" applyFont="1" applyFill="1" applyBorder="1" applyAlignment="1" applyProtection="1">
      <alignment horizontal="center"/>
    </xf>
    <xf numFmtId="171" fontId="45" fillId="5" borderId="93" xfId="0" applyNumberFormat="1" applyFont="1" applyFill="1" applyBorder="1" applyAlignment="1" applyProtection="1">
      <alignment horizontal="center"/>
    </xf>
    <xf numFmtId="0" fontId="0" fillId="2" borderId="0" xfId="0" applyFill="1" applyAlignment="1" applyProtection="1">
      <alignment horizontal="center"/>
    </xf>
    <xf numFmtId="0" fontId="65" fillId="3" borderId="94" xfId="0" applyFont="1" applyFill="1" applyBorder="1" applyProtection="1">
      <protection hidden="1"/>
    </xf>
    <xf numFmtId="0" fontId="66" fillId="3" borderId="72" xfId="0" applyFont="1" applyFill="1" applyBorder="1" applyProtection="1"/>
    <xf numFmtId="0" fontId="66" fillId="3" borderId="95" xfId="0" applyFont="1" applyFill="1" applyBorder="1" applyProtection="1"/>
    <xf numFmtId="0" fontId="2" fillId="12" borderId="96" xfId="0" applyFont="1" applyFill="1" applyBorder="1" applyProtection="1"/>
    <xf numFmtId="0" fontId="64" fillId="12" borderId="97" xfId="0" applyFont="1" applyFill="1" applyBorder="1" applyProtection="1"/>
    <xf numFmtId="0" fontId="3" fillId="10" borderId="97" xfId="0" applyFont="1" applyFill="1" applyBorder="1" applyProtection="1"/>
    <xf numFmtId="0" fontId="3" fillId="12" borderId="98" xfId="0" applyFont="1" applyFill="1" applyBorder="1" applyProtection="1"/>
    <xf numFmtId="0" fontId="2" fillId="12" borderId="99" xfId="0" applyFont="1" applyFill="1" applyBorder="1" applyAlignment="1" applyProtection="1">
      <alignment horizontal="center"/>
    </xf>
    <xf numFmtId="171" fontId="3" fillId="0" borderId="100" xfId="0" applyNumberFormat="1" applyFont="1" applyFill="1" applyBorder="1" applyProtection="1">
      <protection locked="0"/>
    </xf>
    <xf numFmtId="171" fontId="3" fillId="0" borderId="101" xfId="0" applyNumberFormat="1" applyFont="1" applyFill="1" applyBorder="1" applyProtection="1">
      <protection locked="0"/>
    </xf>
    <xf numFmtId="171" fontId="3" fillId="0" borderId="100" xfId="0" applyNumberFormat="1" applyFont="1" applyFill="1" applyBorder="1" applyAlignment="1" applyProtection="1">
      <alignment horizontal="right"/>
    </xf>
    <xf numFmtId="171" fontId="3" fillId="0" borderId="101" xfId="0" applyNumberFormat="1" applyFont="1" applyFill="1" applyBorder="1" applyAlignment="1" applyProtection="1">
      <alignment horizontal="right"/>
    </xf>
    <xf numFmtId="171" fontId="3" fillId="0" borderId="102" xfId="0" applyNumberFormat="1" applyFont="1" applyFill="1" applyBorder="1" applyAlignment="1" applyProtection="1">
      <alignment horizontal="right"/>
    </xf>
    <xf numFmtId="171" fontId="3" fillId="0" borderId="90" xfId="0" applyNumberFormat="1" applyFont="1" applyFill="1" applyBorder="1" applyAlignment="1" applyProtection="1">
      <alignment horizontal="right"/>
    </xf>
    <xf numFmtId="0" fontId="2" fillId="0" borderId="99" xfId="0" applyFont="1" applyFill="1" applyBorder="1" applyAlignment="1" applyProtection="1">
      <alignment horizontal="center"/>
    </xf>
    <xf numFmtId="0" fontId="65" fillId="3" borderId="103" xfId="0" applyFont="1" applyFill="1" applyBorder="1" applyProtection="1">
      <protection hidden="1"/>
    </xf>
    <xf numFmtId="0" fontId="66" fillId="3" borderId="0" xfId="0" applyFont="1" applyFill="1" applyBorder="1" applyProtection="1"/>
    <xf numFmtId="0" fontId="66" fillId="3" borderId="104" xfId="0" applyFont="1" applyFill="1" applyBorder="1" applyProtection="1"/>
    <xf numFmtId="172" fontId="3" fillId="0" borderId="100" xfId="0" applyNumberFormat="1" applyFont="1" applyFill="1" applyBorder="1" applyAlignment="1" applyProtection="1">
      <alignment horizontal="center"/>
    </xf>
    <xf numFmtId="172" fontId="3" fillId="0" borderId="101" xfId="0" applyNumberFormat="1" applyFont="1" applyFill="1" applyBorder="1" applyAlignment="1" applyProtection="1">
      <alignment horizontal="center"/>
    </xf>
    <xf numFmtId="172" fontId="3" fillId="0" borderId="102" xfId="0" applyNumberFormat="1" applyFont="1" applyFill="1" applyBorder="1" applyAlignment="1" applyProtection="1">
      <alignment horizontal="center"/>
    </xf>
    <xf numFmtId="172" fontId="3" fillId="0" borderId="90" xfId="0" applyNumberFormat="1" applyFont="1" applyFill="1" applyBorder="1" applyAlignment="1" applyProtection="1">
      <alignment horizontal="center"/>
    </xf>
    <xf numFmtId="0" fontId="67" fillId="14" borderId="0" xfId="0" applyFont="1" applyFill="1" applyAlignment="1" applyProtection="1">
      <alignment horizontal="center"/>
    </xf>
    <xf numFmtId="0" fontId="53" fillId="13" borderId="0" xfId="0" applyFont="1" applyFill="1" applyAlignment="1" applyProtection="1">
      <alignment horizontal="left"/>
    </xf>
    <xf numFmtId="0" fontId="65" fillId="3" borderId="105" xfId="0" applyFont="1" applyFill="1" applyBorder="1" applyProtection="1">
      <protection hidden="1"/>
    </xf>
    <xf numFmtId="0" fontId="66" fillId="3" borderId="49" xfId="0" applyFont="1" applyFill="1" applyBorder="1" applyProtection="1"/>
    <xf numFmtId="0" fontId="66" fillId="3" borderId="106" xfId="0" applyFont="1" applyFill="1" applyBorder="1" applyProtection="1"/>
    <xf numFmtId="171" fontId="3" fillId="0" borderId="102" xfId="0" applyNumberFormat="1" applyFont="1" applyFill="1" applyBorder="1" applyProtection="1"/>
    <xf numFmtId="0" fontId="53" fillId="13" borderId="0" xfId="0" applyFont="1" applyFill="1" applyAlignment="1" applyProtection="1">
      <alignment horizontal="right"/>
    </xf>
    <xf numFmtId="0" fontId="55" fillId="16" borderId="94" xfId="0" applyFont="1" applyFill="1" applyBorder="1" applyProtection="1"/>
    <xf numFmtId="0" fontId="55" fillId="16" borderId="95" xfId="0" applyFont="1" applyFill="1" applyBorder="1" applyProtection="1"/>
    <xf numFmtId="0" fontId="55" fillId="16" borderId="103" xfId="0" applyFont="1" applyFill="1" applyBorder="1" applyProtection="1"/>
    <xf numFmtId="0" fontId="55" fillId="16" borderId="104" xfId="0" applyFont="1" applyFill="1" applyBorder="1" applyProtection="1"/>
    <xf numFmtId="0" fontId="55" fillId="3" borderId="105" xfId="0" applyFont="1" applyFill="1" applyBorder="1" applyProtection="1"/>
    <xf numFmtId="0" fontId="55" fillId="3" borderId="106" xfId="0" applyFont="1" applyFill="1" applyBorder="1" applyProtection="1"/>
    <xf numFmtId="172" fontId="3" fillId="10" borderId="100" xfId="0" applyNumberFormat="1" applyFont="1" applyFill="1" applyBorder="1" applyAlignment="1" applyProtection="1">
      <alignment horizontal="center"/>
    </xf>
    <xf numFmtId="171" fontId="3" fillId="10" borderId="101" xfId="0" applyNumberFormat="1" applyFont="1" applyFill="1" applyBorder="1" applyProtection="1">
      <protection locked="0"/>
    </xf>
    <xf numFmtId="172" fontId="3" fillId="10" borderId="102" xfId="0" applyNumberFormat="1" applyFont="1" applyFill="1" applyBorder="1" applyAlignment="1" applyProtection="1">
      <alignment horizontal="center"/>
    </xf>
    <xf numFmtId="171" fontId="3" fillId="10" borderId="90" xfId="0" applyNumberFormat="1" applyFont="1" applyFill="1" applyBorder="1" applyProtection="1"/>
    <xf numFmtId="171" fontId="3" fillId="10" borderId="102" xfId="0" applyNumberFormat="1" applyFont="1" applyFill="1" applyBorder="1" applyAlignment="1" applyProtection="1">
      <alignment horizontal="right"/>
    </xf>
    <xf numFmtId="171" fontId="3" fillId="10" borderId="101" xfId="0" applyNumberFormat="1" applyFont="1" applyFill="1" applyBorder="1" applyAlignment="1" applyProtection="1">
      <alignment horizontal="right"/>
    </xf>
    <xf numFmtId="171" fontId="3" fillId="10" borderId="90" xfId="0" applyNumberFormat="1" applyFont="1" applyFill="1" applyBorder="1" applyAlignment="1" applyProtection="1">
      <alignment horizontal="right"/>
    </xf>
    <xf numFmtId="172" fontId="3" fillId="10" borderId="101" xfId="0" applyNumberFormat="1" applyFont="1" applyFill="1" applyBorder="1" applyAlignment="1" applyProtection="1">
      <alignment horizontal="center"/>
    </xf>
    <xf numFmtId="172" fontId="3" fillId="10" borderId="90" xfId="0" applyNumberFormat="1" applyFont="1" applyFill="1" applyBorder="1" applyAlignment="1" applyProtection="1">
      <alignment horizontal="center"/>
    </xf>
    <xf numFmtId="171" fontId="3" fillId="10" borderId="100" xfId="0" applyNumberFormat="1" applyFont="1" applyFill="1" applyBorder="1" applyProtection="1">
      <protection locked="0"/>
    </xf>
    <xf numFmtId="171" fontId="3" fillId="10" borderId="102" xfId="0" applyNumberFormat="1" applyFont="1" applyFill="1" applyBorder="1" applyProtection="1"/>
    <xf numFmtId="0" fontId="3" fillId="10" borderId="98" xfId="0" applyFont="1" applyFill="1" applyBorder="1" applyProtection="1"/>
    <xf numFmtId="0" fontId="34" fillId="12" borderId="96" xfId="0" applyFont="1" applyFill="1" applyBorder="1" applyProtection="1"/>
    <xf numFmtId="0" fontId="68" fillId="10" borderId="97" xfId="0" applyFont="1" applyFill="1" applyBorder="1"/>
    <xf numFmtId="0" fontId="68" fillId="10" borderId="98" xfId="0" applyFont="1" applyFill="1" applyBorder="1" applyProtection="1"/>
    <xf numFmtId="0" fontId="69" fillId="10" borderId="97" xfId="0" applyFont="1" applyFill="1" applyBorder="1"/>
    <xf numFmtId="0" fontId="19" fillId="10" borderId="97" xfId="0" applyFont="1" applyFill="1" applyBorder="1"/>
    <xf numFmtId="0" fontId="3" fillId="12" borderId="107" xfId="0" applyFont="1" applyFill="1" applyBorder="1" applyProtection="1"/>
    <xf numFmtId="0" fontId="3" fillId="12" borderId="108" xfId="0" applyFont="1" applyFill="1" applyBorder="1" applyProtection="1"/>
    <xf numFmtId="0" fontId="2" fillId="12" borderId="109" xfId="0" applyFont="1" applyFill="1" applyBorder="1" applyAlignment="1" applyProtection="1">
      <alignment horizontal="center"/>
    </xf>
    <xf numFmtId="172" fontId="3" fillId="0" borderId="110" xfId="0" applyNumberFormat="1" applyFont="1" applyFill="1" applyBorder="1" applyAlignment="1" applyProtection="1">
      <alignment horizontal="center"/>
    </xf>
    <xf numFmtId="171" fontId="3" fillId="0" borderId="111" xfId="0" applyNumberFormat="1" applyFont="1" applyFill="1" applyBorder="1" applyProtection="1">
      <protection locked="0"/>
    </xf>
    <xf numFmtId="172" fontId="3" fillId="0" borderId="112" xfId="0" applyNumberFormat="1" applyFont="1" applyFill="1" applyBorder="1" applyAlignment="1" applyProtection="1">
      <alignment horizontal="center"/>
    </xf>
    <xf numFmtId="171" fontId="3" fillId="0" borderId="113" xfId="0" applyNumberFormat="1" applyFont="1" applyFill="1" applyBorder="1" applyProtection="1"/>
    <xf numFmtId="171" fontId="3" fillId="0" borderId="110" xfId="0" applyNumberFormat="1" applyFont="1" applyFill="1" applyBorder="1" applyAlignment="1" applyProtection="1">
      <alignment horizontal="right"/>
    </xf>
    <xf numFmtId="171" fontId="3" fillId="0" borderId="111" xfId="0" applyNumberFormat="1" applyFont="1" applyFill="1" applyBorder="1" applyAlignment="1" applyProtection="1">
      <alignment horizontal="right"/>
    </xf>
    <xf numFmtId="171" fontId="3" fillId="0" borderId="112" xfId="0" applyNumberFormat="1" applyFont="1" applyFill="1" applyBorder="1" applyAlignment="1" applyProtection="1">
      <alignment horizontal="right"/>
    </xf>
    <xf numFmtId="171" fontId="3" fillId="0" borderId="113" xfId="0" applyNumberFormat="1" applyFont="1" applyFill="1" applyBorder="1" applyAlignment="1" applyProtection="1">
      <alignment horizontal="right"/>
    </xf>
    <xf numFmtId="0" fontId="2" fillId="0" borderId="109" xfId="0" applyFont="1" applyFill="1" applyBorder="1" applyAlignment="1" applyProtection="1">
      <alignment horizontal="center"/>
    </xf>
    <xf numFmtId="171" fontId="3" fillId="0" borderId="56" xfId="0" applyNumberFormat="1" applyFont="1" applyFill="1" applyBorder="1" applyProtection="1"/>
    <xf numFmtId="171" fontId="3" fillId="0" borderId="114" xfId="0" applyNumberFormat="1" applyFont="1" applyFill="1" applyBorder="1" applyProtection="1"/>
    <xf numFmtId="171" fontId="45" fillId="5" borderId="43" xfId="0" applyNumberFormat="1" applyFont="1" applyFill="1" applyBorder="1" applyAlignment="1" applyProtection="1">
      <alignment horizontal="center"/>
    </xf>
    <xf numFmtId="171" fontId="45" fillId="5" borderId="44" xfId="0" applyNumberFormat="1" applyFont="1" applyFill="1" applyBorder="1" applyAlignment="1" applyProtection="1">
      <alignment horizontal="center"/>
    </xf>
    <xf numFmtId="171" fontId="45" fillId="5" borderId="45" xfId="0" applyNumberFormat="1" applyFont="1" applyFill="1" applyBorder="1" applyAlignment="1" applyProtection="1">
      <alignment horizontal="center"/>
    </xf>
    <xf numFmtId="0" fontId="11" fillId="15" borderId="63" xfId="0" applyFont="1" applyFill="1" applyBorder="1" applyProtection="1"/>
    <xf numFmtId="0" fontId="57" fillId="15" borderId="2" xfId="0" applyFont="1" applyFill="1" applyBorder="1" applyProtection="1"/>
    <xf numFmtId="0" fontId="57" fillId="15" borderId="64" xfId="0" applyFont="1" applyFill="1" applyBorder="1" applyProtection="1"/>
    <xf numFmtId="170" fontId="10" fillId="15" borderId="74" xfId="0" applyNumberFormat="1" applyFont="1" applyFill="1" applyBorder="1" applyAlignment="1">
      <alignment horizontal="center"/>
    </xf>
    <xf numFmtId="4" fontId="3" fillId="15" borderId="75" xfId="0" applyNumberFormat="1" applyFont="1" applyFill="1" applyBorder="1" applyProtection="1"/>
    <xf numFmtId="4" fontId="3" fillId="15" borderId="76" xfId="0" applyNumberFormat="1" applyFont="1" applyFill="1" applyBorder="1" applyProtection="1"/>
    <xf numFmtId="4" fontId="3" fillId="15" borderId="77" xfId="0" applyNumberFormat="1" applyFont="1" applyFill="1" applyBorder="1" applyProtection="1"/>
    <xf numFmtId="4" fontId="3" fillId="15" borderId="78" xfId="0" applyNumberFormat="1" applyFont="1" applyFill="1" applyBorder="1" applyProtection="1"/>
    <xf numFmtId="171" fontId="3" fillId="15" borderId="75" xfId="0" applyNumberFormat="1" applyFont="1" applyFill="1" applyBorder="1" applyAlignment="1" applyProtection="1">
      <alignment horizontal="right"/>
    </xf>
    <xf numFmtId="171" fontId="3" fillId="15" borderId="76" xfId="0" applyNumberFormat="1" applyFont="1" applyFill="1" applyBorder="1" applyAlignment="1" applyProtection="1">
      <alignment horizontal="right"/>
    </xf>
    <xf numFmtId="171" fontId="3" fillId="15" borderId="77" xfId="0" applyNumberFormat="1" applyFont="1" applyFill="1" applyBorder="1" applyAlignment="1" applyProtection="1">
      <alignment horizontal="right"/>
    </xf>
    <xf numFmtId="171" fontId="3" fillId="15" borderId="78" xfId="0" applyNumberFormat="1" applyFont="1" applyFill="1" applyBorder="1" applyAlignment="1" applyProtection="1">
      <alignment horizontal="right"/>
    </xf>
    <xf numFmtId="170" fontId="10" fillId="15" borderId="74" xfId="0" applyNumberFormat="1" applyFont="1" applyFill="1" applyBorder="1" applyAlignment="1" applyProtection="1">
      <alignment horizontal="center"/>
    </xf>
    <xf numFmtId="4" fontId="3" fillId="15" borderId="52" xfId="0" applyNumberFormat="1" applyFont="1" applyFill="1" applyBorder="1" applyProtection="1"/>
    <xf numFmtId="4" fontId="3" fillId="15" borderId="53" xfId="0" applyNumberFormat="1" applyFont="1" applyFill="1" applyBorder="1" applyProtection="1"/>
    <xf numFmtId="4" fontId="3" fillId="15" borderId="54" xfId="0" applyNumberFormat="1" applyFont="1" applyFill="1" applyBorder="1" applyProtection="1"/>
    <xf numFmtId="172" fontId="3" fillId="0" borderId="87" xfId="0" applyNumberFormat="1" applyFont="1" applyFill="1" applyBorder="1" applyAlignment="1" applyProtection="1">
      <alignment horizontal="center"/>
    </xf>
    <xf numFmtId="172" fontId="3" fillId="0" borderId="89" xfId="0" applyNumberFormat="1" applyFont="1" applyFill="1" applyBorder="1" applyAlignment="1" applyProtection="1">
      <alignment horizontal="center"/>
    </xf>
    <xf numFmtId="171" fontId="3" fillId="0" borderId="102" xfId="0" applyNumberFormat="1" applyFont="1" applyFill="1" applyBorder="1" applyProtection="1">
      <protection locked="0"/>
    </xf>
    <xf numFmtId="0" fontId="2" fillId="10" borderId="96" xfId="0" applyFont="1" applyFill="1" applyBorder="1" applyProtection="1"/>
    <xf numFmtId="0" fontId="64" fillId="10" borderId="97" xfId="0" applyFont="1" applyFill="1" applyBorder="1" applyProtection="1"/>
    <xf numFmtId="0" fontId="2" fillId="10" borderId="99" xfId="0" applyFont="1" applyFill="1" applyBorder="1" applyAlignment="1" applyProtection="1">
      <alignment horizontal="center"/>
    </xf>
    <xf numFmtId="171" fontId="3" fillId="10" borderId="87" xfId="0" applyNumberFormat="1" applyFont="1" applyFill="1" applyBorder="1" applyProtection="1"/>
    <xf numFmtId="171" fontId="3" fillId="10" borderId="88" xfId="0" applyNumberFormat="1" applyFont="1" applyFill="1" applyBorder="1" applyProtection="1"/>
    <xf numFmtId="171" fontId="3" fillId="10" borderId="100" xfId="0" applyNumberFormat="1" applyFont="1" applyFill="1" applyBorder="1" applyAlignment="1" applyProtection="1">
      <alignment horizontal="right"/>
    </xf>
    <xf numFmtId="0" fontId="2" fillId="10" borderId="115" xfId="0" applyFont="1" applyFill="1" applyBorder="1" applyProtection="1"/>
    <xf numFmtId="0" fontId="3" fillId="10" borderId="107" xfId="0" applyFont="1" applyFill="1" applyBorder="1" applyProtection="1"/>
    <xf numFmtId="0" fontId="3" fillId="10" borderId="108" xfId="0" applyFont="1" applyFill="1" applyBorder="1" applyProtection="1"/>
    <xf numFmtId="0" fontId="2" fillId="10" borderId="109" xfId="0" applyFont="1" applyFill="1" applyBorder="1" applyAlignment="1" applyProtection="1">
      <alignment horizontal="center"/>
    </xf>
    <xf numFmtId="172" fontId="3" fillId="10" borderId="110" xfId="0" applyNumberFormat="1" applyFont="1" applyFill="1" applyBorder="1" applyAlignment="1" applyProtection="1">
      <alignment horizontal="center"/>
    </xf>
    <xf numFmtId="171" fontId="3" fillId="10" borderId="111" xfId="0" applyNumberFormat="1" applyFont="1" applyFill="1" applyBorder="1" applyProtection="1">
      <protection locked="0"/>
    </xf>
    <xf numFmtId="171" fontId="3" fillId="0" borderId="112" xfId="0" applyNumberFormat="1" applyFont="1" applyFill="1" applyBorder="1" applyProtection="1">
      <protection locked="0"/>
    </xf>
    <xf numFmtId="171" fontId="3" fillId="10" borderId="112" xfId="0" applyNumberFormat="1" applyFont="1" applyFill="1" applyBorder="1" applyAlignment="1" applyProtection="1">
      <alignment horizontal="right"/>
    </xf>
    <xf numFmtId="171" fontId="3" fillId="10" borderId="111" xfId="0" applyNumberFormat="1" applyFont="1" applyFill="1" applyBorder="1" applyAlignment="1" applyProtection="1">
      <alignment horizontal="right"/>
    </xf>
    <xf numFmtId="171" fontId="3" fillId="10" borderId="113" xfId="0" applyNumberFormat="1" applyFont="1" applyFill="1" applyBorder="1" applyAlignment="1" applyProtection="1">
      <alignment horizontal="right"/>
    </xf>
    <xf numFmtId="172" fontId="3" fillId="10" borderId="111" xfId="0" applyNumberFormat="1" applyFont="1" applyFill="1" applyBorder="1" applyAlignment="1" applyProtection="1">
      <alignment horizontal="center"/>
    </xf>
    <xf numFmtId="172" fontId="3" fillId="10" borderId="112" xfId="0" applyNumberFormat="1" applyFont="1" applyFill="1" applyBorder="1" applyAlignment="1" applyProtection="1">
      <alignment horizontal="center"/>
    </xf>
    <xf numFmtId="0" fontId="2" fillId="12" borderId="115" xfId="0" applyFont="1" applyFill="1" applyBorder="1" applyProtection="1"/>
    <xf numFmtId="171" fontId="3" fillId="0" borderId="110" xfId="0" applyNumberFormat="1" applyFont="1" applyFill="1" applyBorder="1" applyProtection="1">
      <protection locked="0"/>
    </xf>
    <xf numFmtId="172" fontId="3" fillId="0" borderId="111" xfId="0" applyNumberFormat="1" applyFont="1" applyFill="1" applyBorder="1" applyAlignment="1" applyProtection="1">
      <alignment horizontal="center"/>
    </xf>
    <xf numFmtId="171" fontId="3" fillId="0" borderId="112" xfId="0" applyNumberFormat="1" applyFont="1" applyFill="1" applyBorder="1" applyProtection="1"/>
    <xf numFmtId="172" fontId="3" fillId="0" borderId="113" xfId="0" applyNumberFormat="1" applyFont="1" applyFill="1" applyBorder="1" applyAlignment="1" applyProtection="1">
      <alignment horizontal="center"/>
    </xf>
    <xf numFmtId="171" fontId="3" fillId="0" borderId="55" xfId="0" applyNumberFormat="1" applyFont="1" applyFill="1" applyBorder="1" applyProtection="1"/>
    <xf numFmtId="172" fontId="3" fillId="0" borderId="86" xfId="0" applyNumberFormat="1" applyFont="1" applyFill="1" applyBorder="1" applyAlignment="1" applyProtection="1">
      <alignment horizontal="center"/>
    </xf>
    <xf numFmtId="172" fontId="3" fillId="0" borderId="88" xfId="0" applyNumberFormat="1" applyFont="1" applyFill="1" applyBorder="1" applyAlignment="1" applyProtection="1">
      <alignment horizontal="center"/>
    </xf>
    <xf numFmtId="171" fontId="70" fillId="3" borderId="90" xfId="0" applyNumberFormat="1" applyFont="1" applyFill="1" applyBorder="1" applyAlignment="1" applyProtection="1">
      <alignment horizontal="right"/>
    </xf>
    <xf numFmtId="171" fontId="3" fillId="9" borderId="90" xfId="0" applyNumberFormat="1" applyFont="1" applyFill="1" applyBorder="1" applyAlignment="1" applyProtection="1">
      <alignment horizontal="right"/>
    </xf>
    <xf numFmtId="171" fontId="70" fillId="17" borderId="90" xfId="0" applyNumberFormat="1" applyFont="1" applyFill="1" applyBorder="1" applyAlignment="1" applyProtection="1">
      <alignment horizontal="right"/>
    </xf>
    <xf numFmtId="171" fontId="3" fillId="18" borderId="89" xfId="0" applyNumberFormat="1" applyFont="1" applyFill="1" applyBorder="1" applyProtection="1"/>
    <xf numFmtId="0" fontId="71" fillId="14" borderId="0" xfId="0" applyFont="1" applyFill="1" applyAlignment="1" applyProtection="1">
      <alignment horizontal="right"/>
    </xf>
    <xf numFmtId="0" fontId="5" fillId="10" borderId="97" xfId="0" applyFont="1" applyFill="1" applyBorder="1"/>
    <xf numFmtId="171" fontId="3" fillId="0" borderId="101" xfId="0" applyNumberFormat="1" applyFont="1" applyFill="1" applyBorder="1" applyAlignment="1" applyProtection="1">
      <alignment horizontal="right"/>
      <protection locked="0"/>
    </xf>
    <xf numFmtId="0" fontId="64" fillId="12" borderId="97" xfId="0" applyFont="1" applyFill="1" applyBorder="1"/>
    <xf numFmtId="0" fontId="72" fillId="12" borderId="96" xfId="0" applyFont="1" applyFill="1" applyBorder="1" applyProtection="1"/>
    <xf numFmtId="0" fontId="64" fillId="12" borderId="0" xfId="0" applyFont="1" applyFill="1"/>
    <xf numFmtId="171" fontId="3" fillId="0" borderId="100" xfId="0" applyNumberFormat="1" applyFont="1" applyFill="1" applyBorder="1" applyAlignment="1" applyProtection="1">
      <alignment horizontal="right"/>
      <protection locked="0"/>
    </xf>
    <xf numFmtId="0" fontId="73" fillId="12" borderId="97" xfId="0" applyFont="1" applyFill="1" applyBorder="1"/>
    <xf numFmtId="0" fontId="34" fillId="12" borderId="96" xfId="0" applyFont="1" applyFill="1" applyBorder="1"/>
    <xf numFmtId="0" fontId="73" fillId="12" borderId="97" xfId="0" applyFont="1" applyFill="1" applyBorder="1" applyProtection="1"/>
    <xf numFmtId="171" fontId="3" fillId="3" borderId="102" xfId="0" applyNumberFormat="1" applyFont="1" applyFill="1" applyBorder="1" applyProtection="1"/>
    <xf numFmtId="171" fontId="3" fillId="3" borderId="90" xfId="0" applyNumberFormat="1" applyFont="1" applyFill="1" applyBorder="1" applyProtection="1"/>
    <xf numFmtId="0" fontId="73" fillId="10" borderId="97" xfId="0" applyFont="1" applyFill="1" applyBorder="1" applyProtection="1"/>
    <xf numFmtId="171" fontId="3" fillId="10" borderId="100" xfId="0" applyNumberFormat="1" applyFont="1" applyFill="1" applyBorder="1" applyAlignment="1" applyProtection="1">
      <alignment horizontal="right"/>
      <protection locked="0"/>
    </xf>
    <xf numFmtId="171" fontId="3" fillId="10" borderId="101" xfId="0" applyNumberFormat="1" applyFont="1" applyFill="1" applyBorder="1" applyAlignment="1" applyProtection="1">
      <alignment horizontal="right"/>
      <protection locked="0"/>
    </xf>
    <xf numFmtId="0" fontId="2" fillId="10" borderId="97" xfId="0" applyFont="1" applyFill="1" applyBorder="1" applyProtection="1"/>
    <xf numFmtId="0" fontId="2" fillId="10" borderId="98" xfId="0" applyFont="1" applyFill="1" applyBorder="1" applyProtection="1"/>
    <xf numFmtId="0" fontId="2" fillId="2" borderId="0" xfId="0" applyFont="1" applyFill="1" applyBorder="1" applyProtection="1"/>
    <xf numFmtId="0" fontId="72" fillId="10" borderId="96" xfId="0" applyFont="1" applyFill="1" applyBorder="1"/>
    <xf numFmtId="0" fontId="70" fillId="10" borderId="97" xfId="0" applyFont="1" applyFill="1" applyBorder="1"/>
    <xf numFmtId="0" fontId="11" fillId="15" borderId="63" xfId="0" applyFont="1" applyFill="1" applyBorder="1" applyAlignment="1" applyProtection="1"/>
    <xf numFmtId="0" fontId="57" fillId="15" borderId="2" xfId="0" applyFont="1" applyFill="1" applyBorder="1" applyAlignment="1" applyProtection="1"/>
    <xf numFmtId="0" fontId="2" fillId="19" borderId="82" xfId="0" applyFont="1" applyFill="1" applyBorder="1" applyProtection="1"/>
    <xf numFmtId="0" fontId="64" fillId="19" borderId="83" xfId="0" applyFont="1" applyFill="1" applyBorder="1" applyProtection="1"/>
    <xf numFmtId="0" fontId="3" fillId="19" borderId="84" xfId="0" applyFont="1" applyFill="1" applyBorder="1" applyProtection="1"/>
    <xf numFmtId="0" fontId="2" fillId="19" borderId="85" xfId="0" applyFont="1" applyFill="1" applyBorder="1" applyAlignment="1" applyProtection="1">
      <alignment horizontal="center"/>
    </xf>
    <xf numFmtId="171" fontId="3" fillId="19" borderId="100" xfId="0" applyNumberFormat="1" applyFont="1" applyFill="1" applyBorder="1" applyProtection="1"/>
    <xf numFmtId="172" fontId="3" fillId="19" borderId="87" xfId="0" applyNumberFormat="1" applyFont="1" applyFill="1" applyBorder="1" applyAlignment="1" applyProtection="1">
      <alignment horizontal="center"/>
    </xf>
    <xf numFmtId="171" fontId="3" fillId="19" borderId="102" xfId="0" applyNumberFormat="1" applyFont="1" applyFill="1" applyBorder="1" applyProtection="1"/>
    <xf numFmtId="171" fontId="3" fillId="19" borderId="87" xfId="0" applyNumberFormat="1" applyFont="1" applyFill="1" applyBorder="1" applyProtection="1"/>
    <xf numFmtId="172" fontId="3" fillId="19" borderId="90" xfId="0" applyNumberFormat="1" applyFont="1" applyFill="1" applyBorder="1" applyAlignment="1" applyProtection="1">
      <alignment horizontal="center"/>
    </xf>
    <xf numFmtId="171" fontId="3" fillId="2" borderId="86" xfId="0" applyNumberFormat="1" applyFont="1" applyFill="1" applyBorder="1" applyAlignment="1" applyProtection="1">
      <alignment horizontal="right"/>
    </xf>
    <xf numFmtId="171" fontId="3" fillId="2" borderId="87" xfId="0" applyNumberFormat="1" applyFont="1" applyFill="1" applyBorder="1" applyAlignment="1" applyProtection="1">
      <alignment horizontal="right"/>
    </xf>
    <xf numFmtId="171" fontId="3" fillId="2" borderId="88" xfId="0" applyNumberFormat="1" applyFont="1" applyFill="1" applyBorder="1" applyAlignment="1" applyProtection="1">
      <alignment horizontal="right"/>
    </xf>
    <xf numFmtId="171" fontId="3" fillId="2" borderId="89" xfId="0" applyNumberFormat="1" applyFont="1" applyFill="1" applyBorder="1" applyAlignment="1" applyProtection="1">
      <alignment horizontal="right"/>
    </xf>
    <xf numFmtId="172" fontId="3" fillId="2" borderId="86" xfId="0" applyNumberFormat="1" applyFont="1" applyFill="1" applyBorder="1" applyAlignment="1" applyProtection="1">
      <alignment horizontal="center"/>
    </xf>
    <xf numFmtId="172" fontId="3" fillId="2" borderId="87" xfId="0" applyNumberFormat="1" applyFont="1" applyFill="1" applyBorder="1" applyAlignment="1" applyProtection="1">
      <alignment horizontal="center"/>
    </xf>
    <xf numFmtId="172" fontId="3" fillId="2" borderId="88" xfId="0" applyNumberFormat="1" applyFont="1" applyFill="1" applyBorder="1" applyAlignment="1" applyProtection="1">
      <alignment horizontal="center"/>
    </xf>
    <xf numFmtId="171" fontId="3" fillId="13" borderId="102" xfId="0" applyNumberFormat="1" applyFont="1" applyFill="1" applyBorder="1" applyProtection="1"/>
    <xf numFmtId="172" fontId="3" fillId="13" borderId="90" xfId="0" applyNumberFormat="1" applyFont="1" applyFill="1" applyBorder="1" applyAlignment="1" applyProtection="1">
      <alignment horizontal="center"/>
    </xf>
    <xf numFmtId="0" fontId="2" fillId="2" borderId="85" xfId="0" applyFont="1" applyFill="1" applyBorder="1" applyAlignment="1" applyProtection="1">
      <alignment horizontal="center"/>
    </xf>
    <xf numFmtId="171" fontId="3" fillId="13" borderId="86" xfId="0" applyNumberFormat="1" applyFont="1" applyFill="1" applyBorder="1" applyProtection="1"/>
    <xf numFmtId="172" fontId="3" fillId="13" borderId="101" xfId="0" applyNumberFormat="1" applyFont="1" applyFill="1" applyBorder="1" applyAlignment="1" applyProtection="1">
      <alignment horizontal="center"/>
    </xf>
    <xf numFmtId="171" fontId="3" fillId="13" borderId="88" xfId="0" applyNumberFormat="1" applyFont="1" applyFill="1" applyBorder="1" applyProtection="1"/>
    <xf numFmtId="171" fontId="3" fillId="13" borderId="87" xfId="0" applyNumberFormat="1" applyFont="1" applyFill="1" applyBorder="1" applyProtection="1"/>
    <xf numFmtId="0" fontId="2" fillId="19" borderId="96" xfId="0" applyFont="1" applyFill="1" applyBorder="1" applyProtection="1"/>
    <xf numFmtId="0" fontId="64" fillId="19" borderId="97" xfId="0" applyFont="1" applyFill="1" applyBorder="1" applyProtection="1"/>
    <xf numFmtId="0" fontId="3" fillId="19" borderId="98" xfId="0" applyFont="1" applyFill="1" applyBorder="1" applyProtection="1"/>
    <xf numFmtId="0" fontId="2" fillId="19" borderId="99" xfId="0" applyFont="1" applyFill="1" applyBorder="1" applyAlignment="1" applyProtection="1">
      <alignment horizontal="center"/>
    </xf>
    <xf numFmtId="171" fontId="3" fillId="2" borderId="100" xfId="0" applyNumberFormat="1" applyFont="1" applyFill="1" applyBorder="1" applyAlignment="1" applyProtection="1">
      <alignment horizontal="right"/>
    </xf>
    <xf numFmtId="171" fontId="3" fillId="2" borderId="101" xfId="0" applyNumberFormat="1" applyFont="1" applyFill="1" applyBorder="1" applyAlignment="1" applyProtection="1">
      <alignment horizontal="right"/>
    </xf>
    <xf numFmtId="171" fontId="3" fillId="2" borderId="102" xfId="0" applyNumberFormat="1" applyFont="1" applyFill="1" applyBorder="1" applyAlignment="1" applyProtection="1">
      <alignment horizontal="right"/>
    </xf>
    <xf numFmtId="171" fontId="3" fillId="2" borderId="90" xfId="0" applyNumberFormat="1" applyFont="1" applyFill="1" applyBorder="1" applyAlignment="1" applyProtection="1">
      <alignment horizontal="right"/>
    </xf>
    <xf numFmtId="172" fontId="3" fillId="2" borderId="100" xfId="0" applyNumberFormat="1" applyFont="1" applyFill="1" applyBorder="1" applyAlignment="1" applyProtection="1">
      <alignment horizontal="center"/>
    </xf>
    <xf numFmtId="172" fontId="3" fillId="2" borderId="101" xfId="0" applyNumberFormat="1" applyFont="1" applyFill="1" applyBorder="1" applyAlignment="1" applyProtection="1">
      <alignment horizontal="center"/>
    </xf>
    <xf numFmtId="172" fontId="3" fillId="2" borderId="102" xfId="0" applyNumberFormat="1" applyFont="1" applyFill="1" applyBorder="1" applyAlignment="1" applyProtection="1">
      <alignment horizontal="center"/>
    </xf>
    <xf numFmtId="0" fontId="2" fillId="2" borderId="99" xfId="0" applyFont="1" applyFill="1" applyBorder="1" applyAlignment="1" applyProtection="1">
      <alignment horizontal="center"/>
    </xf>
    <xf numFmtId="172" fontId="3" fillId="10" borderId="100" xfId="0" applyNumberFormat="1" applyFont="1" applyFill="1" applyBorder="1" applyAlignment="1" applyProtection="1">
      <alignment horizontal="center"/>
      <protection locked="0"/>
    </xf>
    <xf numFmtId="172" fontId="3" fillId="10" borderId="102" xfId="0" applyNumberFormat="1" applyFont="1" applyFill="1" applyBorder="1" applyAlignment="1" applyProtection="1">
      <alignment horizontal="center"/>
      <protection locked="0"/>
    </xf>
    <xf numFmtId="0" fontId="3" fillId="10" borderId="97" xfId="0" applyFont="1" applyFill="1" applyBorder="1"/>
    <xf numFmtId="0" fontId="3" fillId="10" borderId="107" xfId="0" applyFont="1" applyFill="1" applyBorder="1"/>
    <xf numFmtId="171" fontId="3" fillId="10" borderId="113" xfId="0" applyNumberFormat="1" applyFont="1" applyFill="1" applyBorder="1" applyProtection="1"/>
    <xf numFmtId="171" fontId="3" fillId="0" borderId="116" xfId="0" applyNumberFormat="1" applyFont="1" applyFill="1" applyBorder="1" applyProtection="1"/>
    <xf numFmtId="0" fontId="64" fillId="12" borderId="83" xfId="0" applyFont="1" applyFill="1" applyBorder="1"/>
    <xf numFmtId="0" fontId="3" fillId="12" borderId="97" xfId="0" applyFont="1" applyFill="1" applyBorder="1"/>
    <xf numFmtId="0" fontId="70" fillId="0" borderId="97" xfId="0" applyFont="1" applyFill="1" applyBorder="1"/>
    <xf numFmtId="0" fontId="3" fillId="0" borderId="97" xfId="0" applyFont="1" applyFill="1" applyBorder="1" applyProtection="1"/>
    <xf numFmtId="0" fontId="64" fillId="10" borderId="97" xfId="0" applyFont="1" applyFill="1" applyBorder="1"/>
    <xf numFmtId="0" fontId="70" fillId="10" borderId="97" xfId="0" applyFont="1" applyFill="1" applyBorder="1" applyAlignment="1"/>
    <xf numFmtId="0" fontId="3" fillId="10" borderId="97" xfId="0" applyFont="1" applyFill="1" applyBorder="1" applyAlignment="1">
      <alignment wrapText="1"/>
    </xf>
    <xf numFmtId="0" fontId="75" fillId="12" borderId="96" xfId="0" applyFont="1" applyFill="1" applyBorder="1" applyProtection="1"/>
    <xf numFmtId="172" fontId="70" fillId="10" borderId="102" xfId="0" applyNumberFormat="1" applyFont="1" applyFill="1" applyBorder="1" applyAlignment="1" applyProtection="1">
      <alignment horizontal="center"/>
    </xf>
    <xf numFmtId="172" fontId="70" fillId="10" borderId="89" xfId="0" applyNumberFormat="1" applyFont="1" applyFill="1" applyBorder="1" applyAlignment="1" applyProtection="1">
      <alignment horizontal="center"/>
    </xf>
    <xf numFmtId="0" fontId="11" fillId="15" borderId="63" xfId="0" applyFont="1" applyFill="1" applyBorder="1" applyAlignment="1"/>
    <xf numFmtId="0" fontId="3" fillId="19" borderId="97" xfId="0" applyFont="1" applyFill="1" applyBorder="1" applyProtection="1"/>
    <xf numFmtId="172" fontId="3" fillId="19" borderId="100" xfId="0" applyNumberFormat="1" applyFont="1" applyFill="1" applyBorder="1" applyAlignment="1" applyProtection="1">
      <alignment horizontal="center"/>
    </xf>
    <xf numFmtId="171" fontId="3" fillId="19" borderId="90" xfId="0" applyNumberFormat="1" applyFont="1" applyFill="1" applyBorder="1" applyProtection="1"/>
    <xf numFmtId="171" fontId="3" fillId="13" borderId="90" xfId="0" applyNumberFormat="1" applyFont="1" applyFill="1" applyBorder="1" applyProtection="1"/>
    <xf numFmtId="0" fontId="76" fillId="12" borderId="97" xfId="0" applyFont="1" applyFill="1" applyBorder="1"/>
    <xf numFmtId="0" fontId="61" fillId="15" borderId="117" xfId="0" applyFont="1" applyFill="1" applyBorder="1" applyAlignment="1" applyProtection="1">
      <alignment horizontal="left"/>
    </xf>
    <xf numFmtId="0" fontId="3" fillId="15" borderId="118" xfId="0" applyFont="1" applyFill="1" applyBorder="1" applyAlignment="1" applyProtection="1">
      <alignment horizontal="right"/>
    </xf>
    <xf numFmtId="0" fontId="3" fillId="15" borderId="119" xfId="0" applyFont="1" applyFill="1" applyBorder="1" applyAlignment="1" applyProtection="1">
      <alignment horizontal="right"/>
    </xf>
    <xf numFmtId="16" fontId="61" fillId="15" borderId="120" xfId="0" applyNumberFormat="1" applyFont="1" applyFill="1" applyBorder="1" applyAlignment="1" applyProtection="1">
      <alignment horizontal="center"/>
    </xf>
    <xf numFmtId="171" fontId="78" fillId="4" borderId="4" xfId="0" applyNumberFormat="1" applyFont="1" applyFill="1" applyBorder="1" applyProtection="1"/>
    <xf numFmtId="171" fontId="78" fillId="4" borderId="5" xfId="0" applyNumberFormat="1" applyFont="1" applyFill="1" applyBorder="1" applyProtection="1"/>
    <xf numFmtId="171" fontId="78" fillId="4" borderId="6" xfId="0" applyNumberFormat="1" applyFont="1" applyFill="1" applyBorder="1" applyProtection="1"/>
    <xf numFmtId="171" fontId="78" fillId="4" borderId="121" xfId="0" applyNumberFormat="1" applyFont="1" applyFill="1" applyBorder="1" applyProtection="1"/>
    <xf numFmtId="171" fontId="78" fillId="4" borderId="7" xfId="0" applyNumberFormat="1" applyFont="1" applyFill="1" applyBorder="1" applyProtection="1"/>
    <xf numFmtId="171" fontId="79" fillId="20" borderId="8" xfId="0" applyNumberFormat="1" applyFont="1" applyFill="1" applyBorder="1" applyProtection="1"/>
    <xf numFmtId="171" fontId="79" fillId="20" borderId="9" xfId="0" applyNumberFormat="1" applyFont="1" applyFill="1" applyBorder="1" applyProtection="1"/>
    <xf numFmtId="171" fontId="79" fillId="20" borderId="10" xfId="0" applyNumberFormat="1" applyFont="1" applyFill="1" applyBorder="1" applyProtection="1"/>
    <xf numFmtId="171" fontId="79" fillId="20" borderId="11" xfId="0" applyNumberFormat="1" applyFont="1" applyFill="1" applyBorder="1" applyProtection="1"/>
    <xf numFmtId="171" fontId="79" fillId="20" borderId="12" xfId="0" applyNumberFormat="1" applyFont="1" applyFill="1" applyBorder="1" applyProtection="1"/>
    <xf numFmtId="171" fontId="79" fillId="20" borderId="13" xfId="0" applyNumberFormat="1" applyFont="1" applyFill="1" applyBorder="1" applyProtection="1"/>
    <xf numFmtId="171" fontId="78" fillId="21" borderId="122" xfId="0" applyNumberFormat="1" applyFont="1" applyFill="1" applyBorder="1" applyProtection="1"/>
    <xf numFmtId="171" fontId="78" fillId="21" borderId="123" xfId="0" applyNumberFormat="1" applyFont="1" applyFill="1" applyBorder="1" applyProtection="1"/>
    <xf numFmtId="171" fontId="78" fillId="21" borderId="16" xfId="0" applyNumberFormat="1" applyFont="1" applyFill="1" applyBorder="1" applyProtection="1"/>
    <xf numFmtId="171" fontId="78" fillId="21" borderId="15" xfId="0" applyNumberFormat="1" applyFont="1" applyFill="1" applyBorder="1" applyProtection="1"/>
    <xf numFmtId="171" fontId="78" fillId="21" borderId="124" xfId="0" applyNumberFormat="1" applyFont="1" applyFill="1" applyBorder="1" applyProtection="1"/>
    <xf numFmtId="171" fontId="78" fillId="21" borderId="125" xfId="0" applyNumberFormat="1" applyFont="1" applyFill="1" applyBorder="1" applyProtection="1"/>
    <xf numFmtId="16" fontId="8" fillId="14" borderId="120" xfId="0" applyNumberFormat="1" applyFont="1" applyFill="1" applyBorder="1" applyAlignment="1" applyProtection="1">
      <alignment horizontal="center"/>
    </xf>
    <xf numFmtId="171" fontId="2" fillId="14" borderId="4" xfId="0" applyNumberFormat="1" applyFont="1" applyFill="1" applyBorder="1" applyProtection="1"/>
    <xf numFmtId="171" fontId="2" fillId="14" borderId="5" xfId="0" applyNumberFormat="1" applyFont="1" applyFill="1" applyBorder="1" applyProtection="1"/>
    <xf numFmtId="171" fontId="2" fillId="14" borderId="6" xfId="0" applyNumberFormat="1" applyFont="1" applyFill="1" applyBorder="1" applyProtection="1"/>
    <xf numFmtId="171" fontId="2" fillId="14" borderId="121" xfId="0" applyNumberFormat="1" applyFont="1" applyFill="1" applyBorder="1" applyProtection="1"/>
    <xf numFmtId="171" fontId="2" fillId="14" borderId="7" xfId="0" applyNumberFormat="1" applyFont="1" applyFill="1" applyBorder="1" applyProtection="1"/>
    <xf numFmtId="171" fontId="63" fillId="4" borderId="126" xfId="0" applyNumberFormat="1" applyFont="1" applyFill="1" applyBorder="1" applyProtection="1"/>
    <xf numFmtId="171" fontId="63" fillId="4" borderId="127" xfId="0" applyNumberFormat="1" applyFont="1" applyFill="1" applyBorder="1" applyProtection="1"/>
    <xf numFmtId="171" fontId="63" fillId="4" borderId="128" xfId="0" applyNumberFormat="1" applyFont="1" applyFill="1" applyBorder="1" applyProtection="1"/>
    <xf numFmtId="0" fontId="0" fillId="2" borderId="129" xfId="0" applyFill="1" applyBorder="1" applyProtection="1"/>
    <xf numFmtId="0" fontId="0" fillId="2" borderId="129" xfId="0" applyFill="1" applyBorder="1" applyAlignment="1" applyProtection="1">
      <alignment horizontal="center"/>
    </xf>
    <xf numFmtId="4" fontId="80" fillId="2" borderId="129" xfId="0" applyNumberFormat="1" applyFont="1" applyFill="1" applyBorder="1" applyProtection="1"/>
    <xf numFmtId="0" fontId="0" fillId="2" borderId="0" xfId="0" applyFill="1" applyBorder="1" applyProtection="1"/>
    <xf numFmtId="0" fontId="11" fillId="15" borderId="130" xfId="0" applyFont="1" applyFill="1" applyBorder="1" applyAlignment="1" applyProtection="1"/>
    <xf numFmtId="0" fontId="57" fillId="15" borderId="131" xfId="0" applyFont="1" applyFill="1" applyBorder="1" applyAlignment="1" applyProtection="1"/>
    <xf numFmtId="0" fontId="57" fillId="15" borderId="132" xfId="0" applyFont="1" applyFill="1" applyBorder="1" applyProtection="1"/>
    <xf numFmtId="170" fontId="10" fillId="15" borderId="133" xfId="0" applyNumberFormat="1" applyFont="1" applyFill="1" applyBorder="1" applyAlignment="1">
      <alignment horizontal="center"/>
    </xf>
    <xf numFmtId="4" fontId="3" fillId="15" borderId="134" xfId="0" applyNumberFormat="1" applyFont="1" applyFill="1" applyBorder="1" applyProtection="1"/>
    <xf numFmtId="4" fontId="3" fillId="15" borderId="135" xfId="0" applyNumberFormat="1" applyFont="1" applyFill="1" applyBorder="1" applyProtection="1"/>
    <xf numFmtId="4" fontId="3" fillId="15" borderId="136" xfId="0" applyNumberFormat="1" applyFont="1" applyFill="1" applyBorder="1" applyProtection="1"/>
    <xf numFmtId="4" fontId="3" fillId="15" borderId="137" xfId="0" applyNumberFormat="1" applyFont="1" applyFill="1" applyBorder="1" applyProtection="1"/>
    <xf numFmtId="170" fontId="10" fillId="15" borderId="133" xfId="0" applyNumberFormat="1" applyFont="1" applyFill="1" applyBorder="1" applyAlignment="1" applyProtection="1">
      <alignment horizontal="center"/>
    </xf>
    <xf numFmtId="4" fontId="3" fillId="15" borderId="138" xfId="0" applyNumberFormat="1" applyFont="1" applyFill="1" applyBorder="1" applyProtection="1"/>
    <xf numFmtId="4" fontId="3" fillId="15" borderId="139" xfId="0" applyNumberFormat="1" applyFont="1" applyFill="1" applyBorder="1" applyProtection="1"/>
    <xf numFmtId="4" fontId="3" fillId="15" borderId="140" xfId="0" applyNumberFormat="1" applyFont="1" applyFill="1" applyBorder="1" applyProtection="1"/>
    <xf numFmtId="0" fontId="73" fillId="12" borderId="83" xfId="0" applyFont="1" applyFill="1" applyBorder="1"/>
    <xf numFmtId="171" fontId="3" fillId="10" borderId="102" xfId="0" applyNumberFormat="1" applyFont="1" applyFill="1" applyBorder="1" applyProtection="1">
      <protection locked="0"/>
    </xf>
    <xf numFmtId="0" fontId="2" fillId="12" borderId="141" xfId="0" applyFont="1" applyFill="1" applyBorder="1" applyProtection="1"/>
    <xf numFmtId="0" fontId="64" fillId="12" borderId="107" xfId="0" applyFont="1" applyFill="1" applyBorder="1"/>
    <xf numFmtId="171" fontId="3" fillId="0" borderId="142" xfId="0" applyNumberFormat="1" applyFont="1" applyFill="1" applyBorder="1" applyProtection="1">
      <protection locked="0"/>
    </xf>
    <xf numFmtId="171" fontId="3" fillId="0" borderId="143" xfId="0" applyNumberFormat="1" applyFont="1" applyFill="1" applyBorder="1" applyProtection="1">
      <protection locked="0"/>
    </xf>
    <xf numFmtId="172" fontId="3" fillId="0" borderId="116" xfId="0" applyNumberFormat="1" applyFont="1" applyFill="1" applyBorder="1" applyAlignment="1" applyProtection="1">
      <alignment horizontal="center"/>
    </xf>
    <xf numFmtId="0" fontId="61" fillId="15" borderId="144" xfId="0" applyFont="1" applyFill="1" applyBorder="1" applyAlignment="1" applyProtection="1">
      <alignment horizontal="left"/>
    </xf>
    <xf numFmtId="0" fontId="3" fillId="15" borderId="145" xfId="0" applyFont="1" applyFill="1" applyBorder="1" applyAlignment="1" applyProtection="1">
      <alignment horizontal="right"/>
    </xf>
    <xf numFmtId="0" fontId="3" fillId="15" borderId="146" xfId="0" applyFont="1" applyFill="1" applyBorder="1" applyAlignment="1" applyProtection="1">
      <alignment horizontal="right"/>
    </xf>
    <xf numFmtId="0" fontId="61" fillId="15" borderId="147" xfId="0" applyFont="1" applyFill="1" applyBorder="1" applyAlignment="1" applyProtection="1">
      <alignment horizontal="center"/>
    </xf>
    <xf numFmtId="0" fontId="8" fillId="14" borderId="148" xfId="0" applyFont="1" applyFill="1" applyBorder="1" applyAlignment="1" applyProtection="1">
      <alignment horizontal="center"/>
    </xf>
    <xf numFmtId="171" fontId="2" fillId="14" borderId="18" xfId="0" applyNumberFormat="1" applyFont="1" applyFill="1" applyBorder="1" applyProtection="1"/>
    <xf numFmtId="171" fontId="2" fillId="14" borderId="21" xfId="0" applyNumberFormat="1" applyFont="1" applyFill="1" applyBorder="1" applyProtection="1"/>
    <xf numFmtId="171" fontId="2" fillId="14" borderId="20" xfId="0" applyNumberFormat="1" applyFont="1" applyFill="1" applyBorder="1" applyProtection="1"/>
    <xf numFmtId="171" fontId="2" fillId="14" borderId="22" xfId="0" applyNumberFormat="1" applyFont="1" applyFill="1" applyBorder="1" applyProtection="1"/>
    <xf numFmtId="171" fontId="63" fillId="4" borderId="149" xfId="0" applyNumberFormat="1" applyFont="1" applyFill="1" applyBorder="1" applyProtection="1"/>
    <xf numFmtId="171" fontId="63" fillId="4" borderId="150" xfId="0" applyNumberFormat="1" applyFont="1" applyFill="1" applyBorder="1" applyProtection="1"/>
    <xf numFmtId="171" fontId="63" fillId="4" borderId="151" xfId="0" applyNumberFormat="1" applyFont="1" applyFill="1" applyBorder="1" applyProtection="1"/>
    <xf numFmtId="0" fontId="2" fillId="2" borderId="0" xfId="0" applyFont="1" applyFill="1" applyProtection="1"/>
    <xf numFmtId="0" fontId="2" fillId="2" borderId="0" xfId="0" applyFont="1" applyFill="1" applyAlignment="1" applyProtection="1">
      <alignment horizontal="center"/>
    </xf>
    <xf numFmtId="4" fontId="80" fillId="2" borderId="0" xfId="0" applyNumberFormat="1" applyFont="1" applyFill="1" applyProtection="1"/>
    <xf numFmtId="0" fontId="61" fillId="15" borderId="152" xfId="0" applyFont="1" applyFill="1" applyBorder="1" applyAlignment="1" applyProtection="1">
      <alignment horizontal="left"/>
    </xf>
    <xf numFmtId="0" fontId="3" fillId="15" borderId="153" xfId="0" applyFont="1" applyFill="1" applyBorder="1" applyAlignment="1" applyProtection="1">
      <alignment horizontal="right"/>
    </xf>
    <xf numFmtId="0" fontId="3" fillId="15" borderId="154" xfId="0" applyFont="1" applyFill="1" applyBorder="1" applyAlignment="1" applyProtection="1">
      <alignment horizontal="right"/>
    </xf>
    <xf numFmtId="0" fontId="10" fillId="15" borderId="155" xfId="0" applyFont="1" applyFill="1" applyBorder="1" applyAlignment="1" applyProtection="1">
      <alignment horizontal="center"/>
    </xf>
    <xf numFmtId="171" fontId="78" fillId="4" borderId="156" xfId="0" applyNumberFormat="1" applyFont="1" applyFill="1" applyBorder="1" applyProtection="1"/>
    <xf numFmtId="171" fontId="78" fillId="4" borderId="157" xfId="0" applyNumberFormat="1" applyFont="1" applyFill="1" applyBorder="1" applyProtection="1"/>
    <xf numFmtId="171" fontId="78" fillId="4" borderId="158" xfId="0" applyNumberFormat="1" applyFont="1" applyFill="1" applyBorder="1" applyProtection="1"/>
    <xf numFmtId="171" fontId="78" fillId="4" borderId="159" xfId="0" applyNumberFormat="1" applyFont="1" applyFill="1" applyBorder="1" applyProtection="1"/>
    <xf numFmtId="171" fontId="78" fillId="4" borderId="160" xfId="0" applyNumberFormat="1" applyFont="1" applyFill="1" applyBorder="1" applyProtection="1"/>
    <xf numFmtId="171" fontId="5" fillId="6" borderId="161" xfId="0" applyNumberFormat="1" applyFont="1" applyFill="1" applyBorder="1" applyProtection="1"/>
    <xf numFmtId="171" fontId="5" fillId="6" borderId="162" xfId="0" applyNumberFormat="1" applyFont="1" applyFill="1" applyBorder="1" applyProtection="1"/>
    <xf numFmtId="171" fontId="5" fillId="6" borderId="163" xfId="0" applyNumberFormat="1" applyFont="1" applyFill="1" applyBorder="1" applyProtection="1"/>
    <xf numFmtId="171" fontId="5" fillId="6" borderId="164" xfId="0" applyNumberFormat="1" applyFont="1" applyFill="1" applyBorder="1" applyProtection="1"/>
    <xf numFmtId="171" fontId="14" fillId="7" borderId="165" xfId="0" applyNumberFormat="1" applyFont="1" applyFill="1" applyBorder="1" applyProtection="1"/>
    <xf numFmtId="171" fontId="14" fillId="7" borderId="166" xfId="0" applyNumberFormat="1" applyFont="1" applyFill="1" applyBorder="1" applyProtection="1"/>
    <xf numFmtId="171" fontId="14" fillId="7" borderId="167" xfId="0" applyNumberFormat="1" applyFont="1" applyFill="1" applyBorder="1" applyProtection="1"/>
    <xf numFmtId="171" fontId="14" fillId="7" borderId="168" xfId="0" applyNumberFormat="1" applyFont="1" applyFill="1" applyBorder="1" applyProtection="1"/>
    <xf numFmtId="171" fontId="14" fillId="7" borderId="169" xfId="0" applyNumberFormat="1" applyFont="1" applyFill="1" applyBorder="1" applyProtection="1"/>
    <xf numFmtId="171" fontId="14" fillId="7" borderId="170" xfId="0" applyNumberFormat="1" applyFont="1" applyFill="1" applyBorder="1" applyProtection="1"/>
    <xf numFmtId="0" fontId="8" fillId="0" borderId="171" xfId="0" applyFont="1" applyFill="1" applyBorder="1" applyAlignment="1" applyProtection="1">
      <alignment horizontal="center"/>
    </xf>
    <xf numFmtId="171" fontId="2" fillId="0" borderId="172" xfId="0" applyNumberFormat="1" applyFont="1" applyFill="1" applyBorder="1" applyProtection="1"/>
    <xf numFmtId="171" fontId="2" fillId="0" borderId="173" xfId="0" applyNumberFormat="1" applyFont="1" applyFill="1" applyBorder="1" applyProtection="1"/>
    <xf numFmtId="171" fontId="2" fillId="0" borderId="174" xfId="0" applyNumberFormat="1" applyFont="1" applyFill="1" applyBorder="1" applyProtection="1"/>
    <xf numFmtId="171" fontId="2" fillId="0" borderId="175" xfId="0" applyNumberFormat="1" applyFont="1" applyFill="1" applyBorder="1" applyProtection="1"/>
    <xf numFmtId="171" fontId="63" fillId="4" borderId="158" xfId="0" applyNumberFormat="1" applyFont="1" applyFill="1" applyBorder="1" applyProtection="1"/>
    <xf numFmtId="171" fontId="63" fillId="4" borderId="160" xfId="0" applyNumberFormat="1" applyFont="1" applyFill="1" applyBorder="1" applyProtection="1"/>
    <xf numFmtId="0" fontId="47" fillId="5" borderId="144" xfId="0" applyFont="1" applyFill="1" applyBorder="1" applyAlignment="1" applyProtection="1">
      <alignment horizontal="left"/>
    </xf>
    <xf numFmtId="0" fontId="81" fillId="5" borderId="145" xfId="0" applyFont="1" applyFill="1" applyBorder="1" applyAlignment="1" applyProtection="1">
      <alignment horizontal="right"/>
    </xf>
    <xf numFmtId="0" fontId="81" fillId="5" borderId="146" xfId="0" applyFont="1" applyFill="1" applyBorder="1" applyAlignment="1" applyProtection="1">
      <alignment horizontal="right"/>
    </xf>
    <xf numFmtId="16" fontId="82" fillId="5" borderId="147" xfId="0" applyNumberFormat="1" applyFont="1" applyFill="1" applyBorder="1" applyAlignment="1" applyProtection="1">
      <alignment horizontal="center"/>
    </xf>
    <xf numFmtId="4" fontId="83" fillId="5" borderId="4" xfId="0" applyNumberFormat="1" applyFont="1" applyFill="1" applyBorder="1" applyProtection="1"/>
    <xf numFmtId="4" fontId="47" fillId="5" borderId="5" xfId="0" applyNumberFormat="1" applyFont="1" applyFill="1" applyBorder="1" applyAlignment="1" applyProtection="1">
      <alignment horizontal="center"/>
    </xf>
    <xf numFmtId="4" fontId="83" fillId="5" borderId="6" xfId="0" applyNumberFormat="1" applyFont="1" applyFill="1" applyBorder="1" applyAlignment="1" applyProtection="1">
      <alignment horizontal="center"/>
    </xf>
    <xf numFmtId="4" fontId="47" fillId="5" borderId="7" xfId="0" applyNumberFormat="1" applyFont="1" applyFill="1" applyBorder="1" applyAlignment="1" applyProtection="1">
      <alignment horizontal="center"/>
    </xf>
    <xf numFmtId="4" fontId="83" fillId="5" borderId="8" xfId="0" applyNumberFormat="1" applyFont="1" applyFill="1" applyBorder="1" applyProtection="1"/>
    <xf numFmtId="4" fontId="47" fillId="5" borderId="9" xfId="0" applyNumberFormat="1" applyFont="1" applyFill="1" applyBorder="1" applyAlignment="1" applyProtection="1">
      <alignment horizontal="center"/>
    </xf>
    <xf numFmtId="4" fontId="83" fillId="5" borderId="10" xfId="0" applyNumberFormat="1" applyFont="1" applyFill="1" applyBorder="1" applyAlignment="1" applyProtection="1">
      <alignment horizontal="center"/>
    </xf>
    <xf numFmtId="4" fontId="47" fillId="5" borderId="11" xfId="0" applyNumberFormat="1" applyFont="1" applyFill="1" applyBorder="1" applyAlignment="1" applyProtection="1">
      <alignment horizontal="center"/>
    </xf>
    <xf numFmtId="4" fontId="83" fillId="5" borderId="12" xfId="0" applyNumberFormat="1" applyFont="1" applyFill="1" applyBorder="1" applyAlignment="1" applyProtection="1">
      <alignment horizontal="center"/>
    </xf>
    <xf numFmtId="4" fontId="47" fillId="5" borderId="13" xfId="0" applyNumberFormat="1" applyFont="1" applyFill="1" applyBorder="1" applyAlignment="1" applyProtection="1">
      <alignment horizontal="center"/>
    </xf>
    <xf numFmtId="4" fontId="83" fillId="5" borderId="122" xfId="0" applyNumberFormat="1" applyFont="1" applyFill="1" applyBorder="1" applyProtection="1"/>
    <xf numFmtId="4" fontId="47" fillId="5" borderId="123" xfId="0" applyNumberFormat="1" applyFont="1" applyFill="1" applyBorder="1" applyAlignment="1" applyProtection="1">
      <alignment horizontal="center"/>
    </xf>
    <xf numFmtId="4" fontId="83" fillId="5" borderId="16" xfId="0" applyNumberFormat="1" applyFont="1" applyFill="1" applyBorder="1" applyAlignment="1" applyProtection="1">
      <alignment horizontal="center"/>
    </xf>
    <xf numFmtId="4" fontId="47" fillId="5" borderId="15" xfId="0" applyNumberFormat="1" applyFont="1" applyFill="1" applyBorder="1" applyAlignment="1" applyProtection="1">
      <alignment horizontal="center"/>
    </xf>
    <xf numFmtId="4" fontId="83" fillId="5" borderId="124" xfId="0" applyNumberFormat="1" applyFont="1" applyFill="1" applyBorder="1" applyAlignment="1" applyProtection="1">
      <alignment horizontal="center"/>
    </xf>
    <xf numFmtId="4" fontId="47" fillId="5" borderId="125" xfId="0" applyNumberFormat="1" applyFont="1" applyFill="1" applyBorder="1" applyAlignment="1" applyProtection="1">
      <alignment horizontal="center"/>
    </xf>
    <xf numFmtId="0" fontId="82" fillId="5" borderId="147" xfId="0" applyFont="1" applyFill="1" applyBorder="1" applyAlignment="1" applyProtection="1">
      <alignment horizontal="center"/>
    </xf>
    <xf numFmtId="0" fontId="47" fillId="5" borderId="176" xfId="0" applyFont="1" applyFill="1" applyBorder="1" applyAlignment="1" applyProtection="1">
      <alignment horizontal="left"/>
    </xf>
    <xf numFmtId="0" fontId="81" fillId="5" borderId="177" xfId="0" applyFont="1" applyFill="1" applyBorder="1" applyAlignment="1" applyProtection="1">
      <alignment horizontal="right"/>
    </xf>
    <xf numFmtId="0" fontId="81" fillId="5" borderId="178" xfId="0" applyFont="1" applyFill="1" applyBorder="1" applyAlignment="1" applyProtection="1">
      <alignment horizontal="right"/>
    </xf>
    <xf numFmtId="0" fontId="83" fillId="5" borderId="179" xfId="0" applyFont="1" applyFill="1" applyBorder="1" applyAlignment="1" applyProtection="1">
      <alignment horizontal="center"/>
    </xf>
    <xf numFmtId="4" fontId="83" fillId="5" borderId="180" xfId="0" applyNumberFormat="1" applyFont="1" applyFill="1" applyBorder="1" applyProtection="1"/>
    <xf numFmtId="4" fontId="47" fillId="5" borderId="181" xfId="0" applyNumberFormat="1" applyFont="1" applyFill="1" applyBorder="1" applyAlignment="1" applyProtection="1">
      <alignment horizontal="center"/>
    </xf>
    <xf numFmtId="4" fontId="83" fillId="5" borderId="182" xfId="0" applyNumberFormat="1" applyFont="1" applyFill="1" applyBorder="1" applyAlignment="1" applyProtection="1">
      <alignment horizontal="center"/>
    </xf>
    <xf numFmtId="4" fontId="47" fillId="5" borderId="183" xfId="0" applyNumberFormat="1" applyFont="1" applyFill="1" applyBorder="1" applyAlignment="1" applyProtection="1">
      <alignment horizontal="center"/>
    </xf>
    <xf numFmtId="4" fontId="83" fillId="5" borderId="161" xfId="0" applyNumberFormat="1" applyFont="1" applyFill="1" applyBorder="1" applyProtection="1"/>
    <xf numFmtId="4" fontId="47" fillId="5" borderId="162" xfId="0" applyNumberFormat="1" applyFont="1" applyFill="1" applyBorder="1" applyAlignment="1" applyProtection="1">
      <alignment horizontal="center"/>
    </xf>
    <xf numFmtId="4" fontId="83" fillId="5" borderId="163" xfId="0" applyNumberFormat="1" applyFont="1" applyFill="1" applyBorder="1" applyAlignment="1" applyProtection="1">
      <alignment horizontal="center"/>
    </xf>
    <xf numFmtId="4" fontId="47" fillId="5" borderId="164" xfId="0" applyNumberFormat="1" applyFont="1" applyFill="1" applyBorder="1" applyAlignment="1" applyProtection="1">
      <alignment horizontal="center"/>
    </xf>
    <xf numFmtId="4" fontId="83" fillId="5" borderId="165" xfId="0" applyNumberFormat="1" applyFont="1" applyFill="1" applyBorder="1" applyProtection="1"/>
    <xf numFmtId="4" fontId="47" fillId="5" borderId="166" xfId="0" applyNumberFormat="1" applyFont="1" applyFill="1" applyBorder="1" applyAlignment="1" applyProtection="1">
      <alignment horizontal="center"/>
    </xf>
    <xf numFmtId="4" fontId="83" fillId="5" borderId="167" xfId="0" applyNumberFormat="1" applyFont="1" applyFill="1" applyBorder="1" applyAlignment="1" applyProtection="1">
      <alignment horizontal="center"/>
    </xf>
    <xf numFmtId="4" fontId="47" fillId="5" borderId="168" xfId="0" applyNumberFormat="1" applyFont="1" applyFill="1" applyBorder="1" applyAlignment="1" applyProtection="1">
      <alignment horizontal="center"/>
    </xf>
    <xf numFmtId="4" fontId="83" fillId="5" borderId="169" xfId="0" applyNumberFormat="1" applyFont="1" applyFill="1" applyBorder="1" applyAlignment="1" applyProtection="1">
      <alignment horizontal="center"/>
    </xf>
    <xf numFmtId="4" fontId="47" fillId="5" borderId="170" xfId="0" applyNumberFormat="1" applyFont="1" applyFill="1" applyBorder="1" applyAlignment="1" applyProtection="1">
      <alignment horizontal="center"/>
    </xf>
    <xf numFmtId="0" fontId="27" fillId="2" borderId="0" xfId="0" applyFont="1" applyFill="1" applyProtection="1"/>
    <xf numFmtId="0" fontId="27" fillId="2" borderId="0" xfId="0" applyFont="1" applyFill="1" applyBorder="1" applyProtection="1"/>
    <xf numFmtId="0" fontId="27" fillId="2" borderId="0" xfId="0" applyFont="1" applyFill="1" applyAlignment="1" applyProtection="1">
      <alignment horizontal="center"/>
    </xf>
    <xf numFmtId="4" fontId="3" fillId="2" borderId="0" xfId="0" applyNumberFormat="1" applyFont="1" applyFill="1" applyProtection="1"/>
    <xf numFmtId="0" fontId="27" fillId="0" borderId="0" xfId="0" applyFont="1" applyFill="1" applyProtection="1"/>
    <xf numFmtId="0" fontId="16" fillId="2" borderId="0" xfId="0" applyFont="1" applyFill="1" applyProtection="1"/>
    <xf numFmtId="0" fontId="16" fillId="2" borderId="184" xfId="0" applyFont="1" applyFill="1" applyBorder="1" applyProtection="1"/>
    <xf numFmtId="0" fontId="27" fillId="2" borderId="185" xfId="0" applyFont="1" applyFill="1" applyBorder="1" applyProtection="1"/>
    <xf numFmtId="0" fontId="27" fillId="2" borderId="186" xfId="0" applyFont="1" applyFill="1" applyBorder="1" applyProtection="1"/>
    <xf numFmtId="172" fontId="27" fillId="4" borderId="187" xfId="0" applyNumberFormat="1" applyFont="1" applyFill="1" applyBorder="1" applyAlignment="1" applyProtection="1">
      <alignment horizontal="center"/>
    </xf>
    <xf numFmtId="10" fontId="2" fillId="0" borderId="188" xfId="1" applyNumberFormat="1" applyFont="1" applyFill="1" applyBorder="1" applyAlignment="1" applyProtection="1">
      <alignment horizontal="center"/>
      <protection locked="0"/>
    </xf>
    <xf numFmtId="172" fontId="3" fillId="2" borderId="189" xfId="0" applyNumberFormat="1" applyFont="1" applyFill="1" applyBorder="1" applyAlignment="1" applyProtection="1">
      <alignment horizontal="center"/>
      <protection locked="0"/>
    </xf>
    <xf numFmtId="172" fontId="3" fillId="2" borderId="188" xfId="0" applyNumberFormat="1" applyFont="1" applyFill="1" applyBorder="1" applyAlignment="1" applyProtection="1">
      <alignment horizontal="center"/>
      <protection locked="0"/>
    </xf>
    <xf numFmtId="172" fontId="27" fillId="4" borderId="189" xfId="0" applyNumberFormat="1" applyFont="1" applyFill="1" applyBorder="1" applyAlignment="1" applyProtection="1">
      <alignment horizontal="center"/>
    </xf>
    <xf numFmtId="10" fontId="2" fillId="0" borderId="190" xfId="1" applyNumberFormat="1" applyFont="1" applyFill="1" applyBorder="1" applyAlignment="1" applyProtection="1">
      <alignment horizontal="center"/>
      <protection locked="0"/>
    </xf>
    <xf numFmtId="172" fontId="87" fillId="6" borderId="187" xfId="0" applyNumberFormat="1" applyFont="1" applyFill="1" applyBorder="1" applyAlignment="1" applyProtection="1">
      <alignment horizontal="center"/>
    </xf>
    <xf numFmtId="10" fontId="2" fillId="0" borderId="188" xfId="1" applyNumberFormat="1" applyFont="1" applyFill="1" applyBorder="1" applyAlignment="1" applyProtection="1">
      <alignment horizontal="center"/>
    </xf>
    <xf numFmtId="172" fontId="3" fillId="2" borderId="189" xfId="0" applyNumberFormat="1" applyFont="1" applyFill="1" applyBorder="1" applyAlignment="1" applyProtection="1">
      <alignment horizontal="center"/>
    </xf>
    <xf numFmtId="172" fontId="3" fillId="2" borderId="188" xfId="0" applyNumberFormat="1" applyFont="1" applyFill="1" applyBorder="1" applyAlignment="1" applyProtection="1">
      <alignment horizontal="center"/>
    </xf>
    <xf numFmtId="172" fontId="87" fillId="6" borderId="189" xfId="0" applyNumberFormat="1" applyFont="1" applyFill="1" applyBorder="1" applyAlignment="1" applyProtection="1">
      <alignment horizontal="center"/>
    </xf>
    <xf numFmtId="10" fontId="2" fillId="0" borderId="190" xfId="1" applyNumberFormat="1" applyFont="1" applyFill="1" applyBorder="1" applyAlignment="1" applyProtection="1">
      <alignment horizontal="center"/>
    </xf>
    <xf numFmtId="172" fontId="88" fillId="7" borderId="187" xfId="0" applyNumberFormat="1" applyFont="1" applyFill="1" applyBorder="1" applyAlignment="1" applyProtection="1">
      <alignment horizontal="center"/>
    </xf>
    <xf numFmtId="172" fontId="88" fillId="7" borderId="189" xfId="0" applyNumberFormat="1" applyFont="1" applyFill="1" applyBorder="1" applyAlignment="1" applyProtection="1">
      <alignment horizontal="center"/>
    </xf>
    <xf numFmtId="0" fontId="16" fillId="2" borderId="191" xfId="0" applyFont="1" applyFill="1" applyBorder="1" applyProtection="1"/>
    <xf numFmtId="0" fontId="27" fillId="2" borderId="192" xfId="0" applyFont="1" applyFill="1" applyBorder="1" applyProtection="1"/>
    <xf numFmtId="0" fontId="27" fillId="2" borderId="193" xfId="0" applyFont="1" applyFill="1" applyBorder="1" applyProtection="1"/>
    <xf numFmtId="172" fontId="27" fillId="4" borderId="194" xfId="0" applyNumberFormat="1" applyFont="1" applyFill="1" applyBorder="1" applyAlignment="1" applyProtection="1">
      <alignment horizontal="center"/>
    </xf>
    <xf numFmtId="10" fontId="2" fillId="0" borderId="195" xfId="1" applyNumberFormat="1" applyFont="1" applyFill="1" applyBorder="1" applyAlignment="1" applyProtection="1">
      <alignment horizontal="center"/>
      <protection locked="0"/>
    </xf>
    <xf numFmtId="172" fontId="3" fillId="2" borderId="196" xfId="0" applyNumberFormat="1" applyFont="1" applyFill="1" applyBorder="1" applyAlignment="1" applyProtection="1">
      <alignment horizontal="center"/>
      <protection locked="0"/>
    </xf>
    <xf numFmtId="172" fontId="3" fillId="2" borderId="195" xfId="0" applyNumberFormat="1" applyFont="1" applyFill="1" applyBorder="1" applyAlignment="1" applyProtection="1">
      <alignment horizontal="center"/>
      <protection locked="0"/>
    </xf>
    <xf numFmtId="172" fontId="27" fillId="4" borderId="196" xfId="0" applyNumberFormat="1" applyFont="1" applyFill="1" applyBorder="1" applyAlignment="1" applyProtection="1">
      <alignment horizontal="center"/>
    </xf>
    <xf numFmtId="10" fontId="2" fillId="0" borderId="197" xfId="1" applyNumberFormat="1" applyFont="1" applyFill="1" applyBorder="1" applyAlignment="1" applyProtection="1">
      <alignment horizontal="center"/>
      <protection locked="0"/>
    </xf>
    <xf numFmtId="172" fontId="87" fillId="6" borderId="194" xfId="0" applyNumberFormat="1" applyFont="1" applyFill="1" applyBorder="1" applyAlignment="1" applyProtection="1">
      <alignment horizontal="center"/>
    </xf>
    <xf numFmtId="10" fontId="2" fillId="0" borderId="195" xfId="1" applyNumberFormat="1" applyFont="1" applyFill="1" applyBorder="1" applyAlignment="1" applyProtection="1">
      <alignment horizontal="center"/>
    </xf>
    <xf numFmtId="172" fontId="3" fillId="2" borderId="196" xfId="0" applyNumberFormat="1" applyFont="1" applyFill="1" applyBorder="1" applyAlignment="1" applyProtection="1">
      <alignment horizontal="center"/>
    </xf>
    <xf numFmtId="172" fontId="3" fillId="2" borderId="195" xfId="0" applyNumberFormat="1" applyFont="1" applyFill="1" applyBorder="1" applyAlignment="1" applyProtection="1">
      <alignment horizontal="center"/>
    </xf>
    <xf numFmtId="172" fontId="87" fillId="6" borderId="196" xfId="0" applyNumberFormat="1" applyFont="1" applyFill="1" applyBorder="1" applyAlignment="1" applyProtection="1">
      <alignment horizontal="center"/>
    </xf>
    <xf numFmtId="10" fontId="2" fillId="0" borderId="197" xfId="1" applyNumberFormat="1" applyFont="1" applyFill="1" applyBorder="1" applyAlignment="1" applyProtection="1">
      <alignment horizontal="center"/>
    </xf>
    <xf numFmtId="172" fontId="88" fillId="7" borderId="194" xfId="0" applyNumberFormat="1" applyFont="1" applyFill="1" applyBorder="1" applyAlignment="1" applyProtection="1">
      <alignment horizontal="center"/>
    </xf>
    <xf numFmtId="172" fontId="88" fillId="7" borderId="196" xfId="0" applyNumberFormat="1" applyFont="1" applyFill="1" applyBorder="1" applyAlignment="1" applyProtection="1">
      <alignment horizontal="center"/>
    </xf>
    <xf numFmtId="172" fontId="27" fillId="4" borderId="194" xfId="0" applyNumberFormat="1" applyFont="1" applyFill="1" applyBorder="1" applyAlignment="1" applyProtection="1">
      <alignment horizontal="left"/>
    </xf>
    <xf numFmtId="172" fontId="93" fillId="6" borderId="194" xfId="0" applyNumberFormat="1" applyFont="1" applyFill="1" applyBorder="1" applyAlignment="1" applyProtection="1">
      <alignment horizontal="center"/>
    </xf>
    <xf numFmtId="172" fontId="94" fillId="7" borderId="194" xfId="0" applyNumberFormat="1" applyFont="1" applyFill="1" applyBorder="1" applyAlignment="1" applyProtection="1">
      <alignment horizontal="center"/>
    </xf>
    <xf numFmtId="172" fontId="95" fillId="4" borderId="194" xfId="0" applyNumberFormat="1" applyFont="1" applyFill="1" applyBorder="1" applyAlignment="1" applyProtection="1">
      <alignment horizontal="center"/>
    </xf>
    <xf numFmtId="172" fontId="99" fillId="4" borderId="187" xfId="0" applyNumberFormat="1" applyFont="1" applyFill="1" applyBorder="1" applyAlignment="1" applyProtection="1">
      <alignment horizontal="left"/>
    </xf>
    <xf numFmtId="171" fontId="2" fillId="0" borderId="188" xfId="1" applyNumberFormat="1" applyFont="1" applyFill="1" applyBorder="1" applyAlignment="1" applyProtection="1">
      <alignment horizontal="right"/>
      <protection locked="0"/>
    </xf>
    <xf numFmtId="171" fontId="2" fillId="0" borderId="190" xfId="1" applyNumberFormat="1" applyFont="1" applyFill="1" applyBorder="1" applyAlignment="1" applyProtection="1">
      <alignment horizontal="right"/>
      <protection locked="0"/>
    </xf>
    <xf numFmtId="171" fontId="2" fillId="0" borderId="188" xfId="1" applyNumberFormat="1" applyFont="1" applyFill="1" applyBorder="1" applyAlignment="1" applyProtection="1">
      <alignment horizontal="right"/>
    </xf>
    <xf numFmtId="171" fontId="2" fillId="0" borderId="190" xfId="1" applyNumberFormat="1" applyFont="1" applyFill="1" applyBorder="1" applyAlignment="1" applyProtection="1">
      <alignment horizontal="right"/>
    </xf>
    <xf numFmtId="172" fontId="99" fillId="4" borderId="194" xfId="0" applyNumberFormat="1" applyFont="1" applyFill="1" applyBorder="1" applyAlignment="1" applyProtection="1">
      <alignment horizontal="left"/>
    </xf>
    <xf numFmtId="171" fontId="2" fillId="0" borderId="195" xfId="1" applyNumberFormat="1" applyFont="1" applyFill="1" applyBorder="1" applyAlignment="1" applyProtection="1">
      <alignment horizontal="right"/>
      <protection locked="0"/>
    </xf>
    <xf numFmtId="171" fontId="2" fillId="0" borderId="197" xfId="1" applyNumberFormat="1" applyFont="1" applyFill="1" applyBorder="1" applyAlignment="1" applyProtection="1">
      <alignment horizontal="right"/>
      <protection locked="0"/>
    </xf>
    <xf numFmtId="171" fontId="2" fillId="0" borderId="195" xfId="1" applyNumberFormat="1" applyFont="1" applyFill="1" applyBorder="1" applyAlignment="1" applyProtection="1">
      <alignment horizontal="right"/>
    </xf>
    <xf numFmtId="171" fontId="2" fillId="0" borderId="197" xfId="1" applyNumberFormat="1" applyFont="1" applyFill="1" applyBorder="1" applyAlignment="1" applyProtection="1">
      <alignment horizontal="right"/>
    </xf>
    <xf numFmtId="0" fontId="100" fillId="20" borderId="198" xfId="0" applyFont="1" applyFill="1" applyBorder="1" applyProtection="1"/>
    <xf numFmtId="0" fontId="100" fillId="20" borderId="199" xfId="0" applyFont="1" applyFill="1" applyBorder="1" applyProtection="1"/>
    <xf numFmtId="0" fontId="100" fillId="20" borderId="57" xfId="0" applyFont="1" applyFill="1" applyBorder="1" applyProtection="1"/>
    <xf numFmtId="0" fontId="100" fillId="20" borderId="73" xfId="0" applyFont="1" applyFill="1" applyBorder="1" applyProtection="1"/>
    <xf numFmtId="4" fontId="47" fillId="5" borderId="75" xfId="0" applyNumberFormat="1" applyFont="1" applyFill="1" applyBorder="1" applyAlignment="1" applyProtection="1">
      <alignment horizontal="center"/>
    </xf>
    <xf numFmtId="4" fontId="47" fillId="5" borderId="200" xfId="0" applyNumberFormat="1" applyFont="1" applyFill="1" applyBorder="1" applyAlignment="1" applyProtection="1">
      <alignment horizontal="center"/>
    </xf>
    <xf numFmtId="4" fontId="47" fillId="5" borderId="77" xfId="0" applyNumberFormat="1" applyFont="1" applyFill="1" applyBorder="1" applyAlignment="1" applyProtection="1">
      <alignment horizontal="center"/>
    </xf>
    <xf numFmtId="4" fontId="47" fillId="5" borderId="64" xfId="0" applyNumberFormat="1" applyFont="1" applyFill="1" applyBorder="1" applyAlignment="1" applyProtection="1">
      <alignment horizontal="center"/>
    </xf>
    <xf numFmtId="4" fontId="5" fillId="20" borderId="65" xfId="0" applyNumberFormat="1" applyFont="1" applyFill="1" applyBorder="1" applyAlignment="1" applyProtection="1">
      <alignment horizontal="center"/>
    </xf>
    <xf numFmtId="4" fontId="5" fillId="20" borderId="48" xfId="0" applyNumberFormat="1" applyFont="1" applyFill="1" applyBorder="1" applyAlignment="1" applyProtection="1">
      <alignment horizontal="center"/>
    </xf>
    <xf numFmtId="4" fontId="5" fillId="20" borderId="67" xfId="0" applyNumberFormat="1" applyFont="1" applyFill="1" applyBorder="1" applyAlignment="1" applyProtection="1">
      <alignment horizontal="center"/>
    </xf>
    <xf numFmtId="4" fontId="5" fillId="20" borderId="51" xfId="0" applyNumberFormat="1" applyFont="1" applyFill="1" applyBorder="1" applyAlignment="1" applyProtection="1">
      <alignment horizontal="center"/>
    </xf>
    <xf numFmtId="0" fontId="0" fillId="0" borderId="0" xfId="0" applyFill="1" applyBorder="1" applyProtection="1"/>
    <xf numFmtId="0" fontId="0" fillId="0" borderId="0" xfId="0" applyFill="1" applyAlignment="1" applyProtection="1">
      <alignment horizontal="center"/>
    </xf>
    <xf numFmtId="4" fontId="80" fillId="0" borderId="0" xfId="0" applyNumberFormat="1" applyFont="1" applyFill="1" applyProtection="1"/>
    <xf numFmtId="0" fontId="2" fillId="23" borderId="0" xfId="5" applyFont="1" applyFill="1" applyProtection="1"/>
    <xf numFmtId="0" fontId="27" fillId="23" borderId="0" xfId="5" applyFont="1" applyFill="1" applyBorder="1" applyAlignment="1" applyProtection="1">
      <alignment horizontal="center"/>
    </xf>
    <xf numFmtId="0" fontId="26" fillId="23" borderId="0" xfId="5" applyFont="1" applyFill="1" applyProtection="1"/>
    <xf numFmtId="168" fontId="30" fillId="22" borderId="31" xfId="5" applyNumberFormat="1" applyFont="1" applyFill="1" applyBorder="1" applyAlignment="1" applyProtection="1">
      <alignment horizontal="center" vertical="center"/>
    </xf>
    <xf numFmtId="0" fontId="41" fillId="12" borderId="31" xfId="5" applyNumberFormat="1" applyFont="1" applyFill="1" applyBorder="1" applyAlignment="1" applyProtection="1">
      <alignment horizontal="center" vertical="center"/>
    </xf>
    <xf numFmtId="0" fontId="27" fillId="2" borderId="0" xfId="5" applyFont="1" applyFill="1" applyProtection="1"/>
    <xf numFmtId="0" fontId="27" fillId="0" borderId="0" xfId="5" applyFont="1" applyFill="1" applyProtection="1"/>
    <xf numFmtId="0" fontId="26" fillId="23" borderId="0" xfId="5" applyFont="1" applyFill="1" applyAlignment="1" applyProtection="1">
      <alignment horizontal="right"/>
    </xf>
    <xf numFmtId="0" fontId="27" fillId="23" borderId="0" xfId="5" applyFont="1" applyFill="1" applyProtection="1"/>
    <xf numFmtId="0" fontId="26" fillId="23" borderId="0" xfId="5" applyFont="1" applyFill="1" applyAlignment="1" applyProtection="1">
      <alignment horizontal="left"/>
    </xf>
    <xf numFmtId="166" fontId="3" fillId="23" borderId="0" xfId="2" applyNumberFormat="1" applyFont="1" applyFill="1" applyAlignment="1" applyProtection="1"/>
    <xf numFmtId="38" fontId="3" fillId="23" borderId="0" xfId="2" applyNumberFormat="1" applyFont="1" applyFill="1" applyProtection="1"/>
    <xf numFmtId="0" fontId="30" fillId="25" borderId="0" xfId="5" applyFont="1" applyFill="1" applyBorder="1" applyAlignment="1" applyProtection="1">
      <alignment horizontal="left"/>
    </xf>
    <xf numFmtId="0" fontId="6" fillId="25" borderId="0" xfId="5" applyFont="1" applyFill="1" applyBorder="1" applyAlignment="1" applyProtection="1">
      <alignment horizontal="right"/>
    </xf>
    <xf numFmtId="166" fontId="22" fillId="23" borderId="0" xfId="2" applyNumberFormat="1" applyFont="1" applyFill="1" applyBorder="1" applyAlignment="1" applyProtection="1">
      <alignment horizontal="left"/>
    </xf>
    <xf numFmtId="0" fontId="27" fillId="23" borderId="83" xfId="5" applyFont="1" applyFill="1" applyBorder="1" applyAlignment="1" applyProtection="1">
      <alignment horizontal="center"/>
    </xf>
    <xf numFmtId="38" fontId="56" fillId="23" borderId="83" xfId="2" applyNumberFormat="1" applyFont="1" applyFill="1" applyBorder="1" applyAlignment="1" applyProtection="1">
      <alignment horizontal="left"/>
    </xf>
    <xf numFmtId="38" fontId="31" fillId="23" borderId="83" xfId="2" applyNumberFormat="1" applyFont="1" applyFill="1" applyBorder="1" applyAlignment="1" applyProtection="1">
      <alignment horizontal="left"/>
    </xf>
    <xf numFmtId="38" fontId="19" fillId="24" borderId="0" xfId="2" applyNumberFormat="1" applyFont="1" applyFill="1" applyAlignment="1" applyProtection="1"/>
    <xf numFmtId="38" fontId="112" fillId="24" borderId="29" xfId="2" applyNumberFormat="1" applyFont="1" applyFill="1" applyBorder="1" applyAlignment="1" applyProtection="1">
      <alignment horizontal="center"/>
    </xf>
    <xf numFmtId="166" fontId="3" fillId="24" borderId="0" xfId="2" applyNumberFormat="1" applyFont="1" applyFill="1" applyAlignment="1" applyProtection="1"/>
    <xf numFmtId="166" fontId="3" fillId="24" borderId="0" xfId="2" applyNumberFormat="1" applyFont="1" applyFill="1" applyBorder="1" applyAlignment="1" applyProtection="1"/>
    <xf numFmtId="0" fontId="27" fillId="24" borderId="0" xfId="5" applyFont="1" applyFill="1" applyBorder="1" applyProtection="1"/>
    <xf numFmtId="38" fontId="114" fillId="24" borderId="0" xfId="2" applyNumberFormat="1" applyFont="1" applyFill="1" applyAlignment="1" applyProtection="1"/>
    <xf numFmtId="38" fontId="19" fillId="24" borderId="0" xfId="5" applyNumberFormat="1" applyFont="1" applyFill="1" applyAlignment="1" applyProtection="1">
      <alignment horizontal="right"/>
    </xf>
    <xf numFmtId="38" fontId="22" fillId="19" borderId="205" xfId="2" applyNumberFormat="1" applyFont="1" applyFill="1" applyBorder="1" applyAlignment="1" applyProtection="1">
      <alignment horizontal="center" vertical="center"/>
    </xf>
    <xf numFmtId="0" fontId="16" fillId="12" borderId="205" xfId="5" applyFont="1" applyFill="1" applyBorder="1" applyAlignment="1" applyProtection="1">
      <alignment vertical="center"/>
    </xf>
    <xf numFmtId="166" fontId="3" fillId="12" borderId="206" xfId="2" applyNumberFormat="1" applyFont="1" applyFill="1" applyBorder="1" applyAlignment="1" applyProtection="1">
      <alignment vertical="center"/>
    </xf>
    <xf numFmtId="0" fontId="115" fillId="12" borderId="207" xfId="5" applyFont="1" applyFill="1" applyBorder="1" applyAlignment="1" applyProtection="1">
      <alignment horizontal="left" vertical="center"/>
    </xf>
    <xf numFmtId="166" fontId="3" fillId="12" borderId="208" xfId="2" applyNumberFormat="1" applyFont="1" applyFill="1" applyBorder="1" applyAlignment="1" applyProtection="1">
      <alignment horizontal="left" vertical="center"/>
    </xf>
    <xf numFmtId="0" fontId="16" fillId="12" borderId="207" xfId="5" applyFont="1" applyFill="1" applyBorder="1" applyAlignment="1" applyProtection="1">
      <alignment vertical="center"/>
    </xf>
    <xf numFmtId="0" fontId="27" fillId="12" borderId="208" xfId="5" applyFont="1" applyFill="1" applyBorder="1" applyProtection="1"/>
    <xf numFmtId="38" fontId="22" fillId="19" borderId="39" xfId="2" applyNumberFormat="1" applyFont="1" applyFill="1" applyBorder="1" applyAlignment="1" applyProtection="1">
      <alignment horizontal="center" vertical="center"/>
    </xf>
    <xf numFmtId="0" fontId="89" fillId="12" borderId="209" xfId="5" applyFont="1" applyFill="1" applyBorder="1" applyAlignment="1" applyProtection="1">
      <alignment vertical="center"/>
    </xf>
    <xf numFmtId="166" fontId="3" fillId="12" borderId="210" xfId="2" applyNumberFormat="1" applyFont="1" applyFill="1" applyBorder="1" applyAlignment="1" applyProtection="1">
      <alignment horizontal="center" vertical="center"/>
    </xf>
    <xf numFmtId="0" fontId="116" fillId="12" borderId="211" xfId="5" applyFont="1" applyFill="1" applyBorder="1" applyAlignment="1" applyProtection="1">
      <alignment horizontal="left" vertical="center"/>
    </xf>
    <xf numFmtId="166" fontId="3" fillId="12" borderId="212" xfId="2" applyNumberFormat="1" applyFont="1" applyFill="1" applyBorder="1" applyAlignment="1" applyProtection="1">
      <alignment horizontal="left" vertical="center"/>
    </xf>
    <xf numFmtId="0" fontId="84" fillId="12" borderId="211" xfId="5" applyFont="1" applyFill="1" applyBorder="1" applyAlignment="1" applyProtection="1">
      <alignment horizontal="left" vertical="center"/>
    </xf>
    <xf numFmtId="0" fontId="118" fillId="12" borderId="212" xfId="5" applyFont="1" applyFill="1" applyBorder="1" applyProtection="1"/>
    <xf numFmtId="38" fontId="119" fillId="19" borderId="209" xfId="2" applyNumberFormat="1" applyFont="1" applyFill="1" applyBorder="1" applyAlignment="1" applyProtection="1">
      <alignment horizontal="center" vertical="center"/>
    </xf>
    <xf numFmtId="166" fontId="26" fillId="19" borderId="214" xfId="2" applyNumberFormat="1" applyFont="1" applyFill="1" applyBorder="1" applyAlignment="1" applyProtection="1">
      <alignment horizontal="center" vertical="center" wrapText="1"/>
    </xf>
    <xf numFmtId="166" fontId="120" fillId="19" borderId="215" xfId="2" applyNumberFormat="1" applyFont="1" applyFill="1" applyBorder="1" applyAlignment="1" applyProtection="1">
      <alignment horizontal="center" vertical="center" wrapText="1"/>
    </xf>
    <xf numFmtId="166" fontId="120" fillId="19" borderId="212" xfId="2" applyNumberFormat="1" applyFont="1" applyFill="1" applyBorder="1" applyAlignment="1" applyProtection="1">
      <alignment horizontal="center" vertical="center" wrapText="1"/>
    </xf>
    <xf numFmtId="38" fontId="2" fillId="19" borderId="216" xfId="2" applyNumberFormat="1" applyFont="1" applyFill="1" applyBorder="1" applyAlignment="1" applyProtection="1">
      <alignment horizontal="center" vertical="center"/>
    </xf>
    <xf numFmtId="173" fontId="2" fillId="19" borderId="213" xfId="2" applyNumberFormat="1" applyFont="1" applyFill="1" applyBorder="1" applyAlignment="1" applyProtection="1">
      <alignment horizontal="center" vertical="center"/>
    </xf>
    <xf numFmtId="166" fontId="2" fillId="19" borderId="214" xfId="2" applyNumberFormat="1" applyFont="1" applyFill="1" applyBorder="1" applyAlignment="1" applyProtection="1">
      <alignment horizontal="center" vertical="center"/>
    </xf>
    <xf numFmtId="166" fontId="2" fillId="19" borderId="212" xfId="2" applyNumberFormat="1" applyFont="1" applyFill="1" applyBorder="1" applyAlignment="1" applyProtection="1">
      <alignment horizontal="center" vertical="center"/>
    </xf>
    <xf numFmtId="38" fontId="2" fillId="12" borderId="39" xfId="2" applyNumberFormat="1" applyFont="1" applyFill="1" applyBorder="1" applyAlignment="1" applyProtection="1"/>
    <xf numFmtId="173" fontId="2" fillId="12" borderId="38" xfId="2" applyNumberFormat="1" applyFont="1" applyFill="1" applyBorder="1" applyAlignment="1" applyProtection="1">
      <alignment horizontal="center"/>
    </xf>
    <xf numFmtId="166" fontId="2" fillId="12" borderId="43" xfId="2" applyNumberFormat="1" applyFont="1" applyFill="1" applyBorder="1" applyAlignment="1" applyProtection="1"/>
    <xf numFmtId="166" fontId="3" fillId="12" borderId="45" xfId="2" applyNumberFormat="1" applyFont="1" applyFill="1" applyBorder="1" applyAlignment="1" applyProtection="1"/>
    <xf numFmtId="38" fontId="2" fillId="0" borderId="39" xfId="2" applyNumberFormat="1" applyFont="1" applyBorder="1" applyAlignment="1" applyProtection="1"/>
    <xf numFmtId="173" fontId="2" fillId="0" borderId="38" xfId="2" applyNumberFormat="1" applyFont="1" applyBorder="1" applyAlignment="1" applyProtection="1">
      <alignment horizontal="center"/>
    </xf>
    <xf numFmtId="171" fontId="2" fillId="0" borderId="43" xfId="2" applyNumberFormat="1" applyFont="1" applyBorder="1" applyAlignment="1" applyProtection="1">
      <alignment horizontal="center"/>
    </xf>
    <xf numFmtId="171" fontId="2" fillId="0" borderId="45" xfId="2" applyNumberFormat="1" applyFont="1" applyBorder="1" applyAlignment="1" applyProtection="1">
      <alignment horizontal="center"/>
    </xf>
    <xf numFmtId="38" fontId="3" fillId="0" borderId="96" xfId="2" applyNumberFormat="1" applyFont="1" applyBorder="1" applyAlignment="1" applyProtection="1"/>
    <xf numFmtId="173" fontId="3" fillId="0" borderId="99" xfId="2" applyNumberFormat="1" applyFont="1" applyBorder="1" applyAlignment="1" applyProtection="1">
      <alignment horizontal="center"/>
    </xf>
    <xf numFmtId="171" fontId="2" fillId="0" borderId="217" xfId="2" applyNumberFormat="1" applyFont="1" applyBorder="1" applyAlignment="1" applyProtection="1"/>
    <xf numFmtId="171" fontId="3" fillId="0" borderId="218" xfId="2" applyNumberFormat="1" applyFont="1" applyBorder="1" applyAlignment="1" applyProtection="1"/>
    <xf numFmtId="171" fontId="3" fillId="24" borderId="0" xfId="2" applyNumberFormat="1" applyFont="1" applyFill="1" applyAlignment="1" applyProtection="1"/>
    <xf numFmtId="171" fontId="2" fillId="0" borderId="217" xfId="2" applyNumberFormat="1" applyFont="1" applyBorder="1" applyAlignment="1" applyProtection="1">
      <alignment horizontal="center"/>
    </xf>
    <xf numFmtId="171" fontId="3" fillId="0" borderId="218" xfId="2" applyNumberFormat="1" applyFont="1" applyBorder="1" applyAlignment="1" applyProtection="1">
      <alignment horizontal="center"/>
    </xf>
    <xf numFmtId="171" fontId="2" fillId="0" borderId="217" xfId="2" applyNumberFormat="1" applyFont="1" applyBorder="1" applyAlignment="1" applyProtection="1">
      <alignment horizontal="right"/>
    </xf>
    <xf numFmtId="171" fontId="3" fillId="0" borderId="218" xfId="2" applyNumberFormat="1" applyFont="1" applyBorder="1" applyAlignment="1" applyProtection="1">
      <alignment horizontal="right"/>
    </xf>
    <xf numFmtId="38" fontId="3" fillId="0" borderId="219" xfId="2" applyNumberFormat="1" applyFont="1" applyBorder="1" applyAlignment="1" applyProtection="1"/>
    <xf numFmtId="173" fontId="3" fillId="0" borderId="220" xfId="2" applyNumberFormat="1" applyFont="1" applyBorder="1" applyAlignment="1" applyProtection="1">
      <alignment horizontal="center"/>
    </xf>
    <xf numFmtId="171" fontId="2" fillId="0" borderId="221" xfId="2" applyNumberFormat="1" applyFont="1" applyBorder="1" applyAlignment="1" applyProtection="1">
      <alignment horizontal="right"/>
    </xf>
    <xf numFmtId="171" fontId="3" fillId="0" borderId="222" xfId="2" applyNumberFormat="1" applyFont="1" applyBorder="1" applyAlignment="1" applyProtection="1">
      <alignment horizontal="right"/>
    </xf>
    <xf numFmtId="171" fontId="2" fillId="0" borderId="221" xfId="2" applyNumberFormat="1" applyFont="1" applyBorder="1" applyAlignment="1" applyProtection="1"/>
    <xf numFmtId="171" fontId="3" fillId="0" borderId="222" xfId="2" applyNumberFormat="1" applyFont="1" applyBorder="1" applyAlignment="1" applyProtection="1"/>
    <xf numFmtId="38" fontId="2" fillId="24" borderId="63" xfId="2" applyNumberFormat="1" applyFont="1" applyFill="1" applyBorder="1" applyAlignment="1" applyProtection="1"/>
    <xf numFmtId="173" fontId="2" fillId="24" borderId="74" xfId="2" applyNumberFormat="1" applyFont="1" applyFill="1" applyBorder="1" applyAlignment="1" applyProtection="1">
      <alignment horizontal="center"/>
    </xf>
    <xf numFmtId="171" fontId="2" fillId="24" borderId="52" xfId="2" applyNumberFormat="1" applyFont="1" applyFill="1" applyBorder="1" applyAlignment="1" applyProtection="1"/>
    <xf numFmtId="171" fontId="3" fillId="24" borderId="54" xfId="2" applyNumberFormat="1" applyFont="1" applyFill="1" applyBorder="1" applyAlignment="1" applyProtection="1"/>
    <xf numFmtId="171" fontId="2" fillId="0" borderId="43" xfId="2" applyNumberFormat="1" applyFont="1" applyBorder="1" applyAlignment="1" applyProtection="1"/>
    <xf numFmtId="171" fontId="3" fillId="0" borderId="45" xfId="2" applyNumberFormat="1" applyFont="1" applyBorder="1" applyAlignment="1" applyProtection="1"/>
    <xf numFmtId="38" fontId="22" fillId="19" borderId="223" xfId="2" applyNumberFormat="1" applyFont="1" applyFill="1" applyBorder="1" applyAlignment="1" applyProtection="1"/>
    <xf numFmtId="173" fontId="22" fillId="19" borderId="224" xfId="2" applyNumberFormat="1" applyFont="1" applyFill="1" applyBorder="1" applyAlignment="1" applyProtection="1">
      <alignment horizontal="center"/>
    </xf>
    <xf numFmtId="171" fontId="2" fillId="26" borderId="225" xfId="2" applyNumberFormat="1" applyFont="1" applyFill="1" applyBorder="1" applyAlignment="1" applyProtection="1"/>
    <xf numFmtId="171" fontId="3" fillId="26" borderId="226" xfId="2" applyNumberFormat="1" applyFont="1" applyFill="1" applyBorder="1" applyAlignment="1" applyProtection="1"/>
    <xf numFmtId="171" fontId="2" fillId="12" borderId="43" xfId="2" applyNumberFormat="1" applyFont="1" applyFill="1" applyBorder="1" applyAlignment="1" applyProtection="1"/>
    <xf numFmtId="171" fontId="3" fillId="12" borderId="45" xfId="2" applyNumberFormat="1" applyFont="1" applyFill="1" applyBorder="1" applyAlignment="1" applyProtection="1"/>
    <xf numFmtId="0" fontId="27" fillId="13" borderId="0" xfId="5" applyFont="1" applyFill="1" applyProtection="1"/>
    <xf numFmtId="0" fontId="75" fillId="13" borderId="0" xfId="5" applyFont="1" applyFill="1" applyAlignment="1" applyProtection="1">
      <alignment horizontal="right"/>
    </xf>
    <xf numFmtId="0" fontId="121" fillId="10" borderId="94" xfId="5" applyFont="1" applyFill="1" applyBorder="1" applyProtection="1"/>
    <xf numFmtId="174" fontId="122" fillId="10" borderId="95" xfId="5" quotePrefix="1" applyNumberFormat="1" applyFont="1" applyFill="1" applyBorder="1" applyAlignment="1" applyProtection="1">
      <alignment horizontal="left"/>
    </xf>
    <xf numFmtId="0" fontId="121" fillId="10" borderId="105" xfId="5" applyFont="1" applyFill="1" applyBorder="1" applyProtection="1"/>
    <xf numFmtId="175" fontId="122" fillId="10" borderId="106" xfId="5" quotePrefix="1" applyNumberFormat="1" applyFont="1" applyFill="1" applyBorder="1" applyAlignment="1" applyProtection="1">
      <alignment horizontal="center"/>
    </xf>
    <xf numFmtId="0" fontId="98" fillId="3" borderId="227" xfId="5" applyFont="1" applyFill="1" applyBorder="1" applyAlignment="1" applyProtection="1">
      <alignment horizontal="center"/>
    </xf>
    <xf numFmtId="0" fontId="124" fillId="3" borderId="227" xfId="5" applyFont="1" applyFill="1" applyBorder="1" applyAlignment="1" applyProtection="1">
      <alignment horizontal="center"/>
    </xf>
    <xf numFmtId="0" fontId="98" fillId="3" borderId="228" xfId="5" applyFont="1" applyFill="1" applyBorder="1" applyAlignment="1" applyProtection="1">
      <alignment horizontal="center"/>
    </xf>
    <xf numFmtId="0" fontId="124" fillId="3" borderId="228" xfId="5" applyFont="1" applyFill="1" applyBorder="1" applyAlignment="1" applyProtection="1">
      <alignment horizontal="center"/>
    </xf>
    <xf numFmtId="0" fontId="27" fillId="2" borderId="229" xfId="5" applyFont="1" applyFill="1" applyBorder="1" applyProtection="1"/>
    <xf numFmtId="38" fontId="3" fillId="0" borderId="39" xfId="2" applyNumberFormat="1" applyFont="1" applyBorder="1" applyAlignment="1" applyProtection="1"/>
    <xf numFmtId="171" fontId="2" fillId="0" borderId="230" xfId="2" applyNumberFormat="1" applyFont="1" applyBorder="1" applyAlignment="1" applyProtection="1"/>
    <xf numFmtId="171" fontId="70" fillId="0" borderId="230" xfId="2" applyNumberFormat="1" applyFont="1" applyBorder="1" applyAlignment="1" applyProtection="1"/>
    <xf numFmtId="0" fontId="27" fillId="2" borderId="230" xfId="5" applyFont="1" applyFill="1" applyBorder="1" applyProtection="1"/>
    <xf numFmtId="38" fontId="3" fillId="10" borderId="96" xfId="2" applyNumberFormat="1" applyFont="1" applyFill="1" applyBorder="1" applyAlignment="1" applyProtection="1"/>
    <xf numFmtId="171" fontId="2" fillId="0" borderId="231" xfId="2" applyNumberFormat="1" applyFont="1" applyBorder="1" applyAlignment="1" applyProtection="1"/>
    <xf numFmtId="171" fontId="70" fillId="0" borderId="231" xfId="2" applyNumberFormat="1" applyFont="1" applyBorder="1" applyAlignment="1" applyProtection="1"/>
    <xf numFmtId="171" fontId="2" fillId="3" borderId="31" xfId="2" applyNumberFormat="1" applyFont="1" applyFill="1" applyBorder="1" applyAlignment="1" applyProtection="1"/>
    <xf numFmtId="171" fontId="70" fillId="3" borderId="31" xfId="2" applyNumberFormat="1" applyFont="1" applyFill="1" applyBorder="1" applyAlignment="1" applyProtection="1"/>
    <xf numFmtId="4" fontId="16" fillId="10" borderId="31" xfId="0" applyNumberFormat="1" applyFont="1" applyFill="1" applyBorder="1" applyAlignment="1" applyProtection="1">
      <alignment horizontal="center"/>
    </xf>
    <xf numFmtId="173" fontId="2" fillId="19" borderId="224" xfId="2" applyNumberFormat="1" applyFont="1" applyFill="1" applyBorder="1" applyAlignment="1" applyProtection="1">
      <alignment horizontal="center"/>
    </xf>
    <xf numFmtId="38" fontId="2" fillId="10" borderId="39" xfId="2" applyNumberFormat="1" applyFont="1" applyFill="1" applyBorder="1" applyAlignment="1" applyProtection="1"/>
    <xf numFmtId="171" fontId="3" fillId="0" borderId="43" xfId="2" applyNumberFormat="1" applyFont="1" applyBorder="1" applyAlignment="1" applyProtection="1"/>
    <xf numFmtId="38" fontId="112" fillId="27" borderId="232" xfId="2" applyNumberFormat="1" applyFont="1" applyFill="1" applyBorder="1" applyAlignment="1" applyProtection="1"/>
    <xf numFmtId="173" fontId="22" fillId="27" borderId="233" xfId="2" applyNumberFormat="1" applyFont="1" applyFill="1" applyBorder="1" applyAlignment="1" applyProtection="1">
      <alignment horizontal="center"/>
    </xf>
    <xf numFmtId="171" fontId="2" fillId="27" borderId="234" xfId="2" applyNumberFormat="1" applyFont="1" applyFill="1" applyBorder="1" applyAlignment="1" applyProtection="1"/>
    <xf numFmtId="171" fontId="3" fillId="27" borderId="235" xfId="2" applyNumberFormat="1" applyFont="1" applyFill="1" applyBorder="1" applyAlignment="1" applyProtection="1"/>
    <xf numFmtId="38" fontId="8" fillId="0" borderId="28" xfId="2" applyNumberFormat="1" applyFont="1" applyBorder="1" applyAlignment="1" applyProtection="1"/>
    <xf numFmtId="173" fontId="22" fillId="0" borderId="236" xfId="2" applyNumberFormat="1" applyFont="1" applyBorder="1" applyAlignment="1" applyProtection="1">
      <alignment horizontal="center"/>
    </xf>
    <xf numFmtId="171" fontId="2" fillId="0" borderId="69" xfId="2" applyNumberFormat="1" applyFont="1" applyBorder="1" applyAlignment="1" applyProtection="1"/>
    <xf numFmtId="171" fontId="3" fillId="0" borderId="71" xfId="2" applyNumberFormat="1" applyFont="1" applyBorder="1" applyAlignment="1" applyProtection="1"/>
    <xf numFmtId="38" fontId="2" fillId="24" borderId="0" xfId="2" applyNumberFormat="1" applyFont="1" applyFill="1" applyBorder="1" applyAlignment="1" applyProtection="1"/>
    <xf numFmtId="173" fontId="22" fillId="24" borderId="0" xfId="2" applyNumberFormat="1" applyFont="1" applyFill="1" applyBorder="1" applyAlignment="1" applyProtection="1">
      <alignment horizontal="center"/>
    </xf>
    <xf numFmtId="166" fontId="2" fillId="24" borderId="0" xfId="2" applyNumberFormat="1" applyFont="1" applyFill="1" applyBorder="1" applyAlignment="1" applyProtection="1">
      <alignment horizontal="center"/>
    </xf>
    <xf numFmtId="38" fontId="2" fillId="24" borderId="0" xfId="2" applyNumberFormat="1" applyFont="1" applyFill="1" applyAlignment="1" applyProtection="1">
      <alignment horizontal="left"/>
    </xf>
    <xf numFmtId="38" fontId="112" fillId="24" borderId="0" xfId="2" applyNumberFormat="1" applyFont="1" applyFill="1" applyAlignment="1" applyProtection="1">
      <alignment horizontal="center"/>
    </xf>
    <xf numFmtId="38" fontId="22" fillId="28" borderId="205" xfId="2" applyNumberFormat="1" applyFont="1" applyFill="1" applyBorder="1" applyAlignment="1" applyProtection="1">
      <alignment horizontal="center" vertical="center"/>
    </xf>
    <xf numFmtId="166" fontId="3" fillId="12" borderId="208" xfId="2" applyNumberFormat="1" applyFont="1" applyFill="1" applyBorder="1" applyAlignment="1" applyProtection="1">
      <alignment vertical="center"/>
    </xf>
    <xf numFmtId="38" fontId="22" fillId="28" borderId="39" xfId="2" applyNumberFormat="1" applyFont="1" applyFill="1" applyBorder="1" applyAlignment="1" applyProtection="1">
      <alignment horizontal="center" vertical="center"/>
    </xf>
    <xf numFmtId="0" fontId="89" fillId="12" borderId="211" xfId="5" applyFont="1" applyFill="1" applyBorder="1" applyAlignment="1" applyProtection="1">
      <alignment vertical="center"/>
    </xf>
    <xf numFmtId="166" fontId="3" fillId="12" borderId="212" xfId="2" applyNumberFormat="1" applyFont="1" applyFill="1" applyBorder="1" applyAlignment="1" applyProtection="1">
      <alignment horizontal="center" vertical="center"/>
    </xf>
    <xf numFmtId="38" fontId="130" fillId="28" borderId="209" xfId="2" applyNumberFormat="1" applyFont="1" applyFill="1" applyBorder="1" applyAlignment="1" applyProtection="1">
      <alignment horizontal="center" vertical="center"/>
    </xf>
    <xf numFmtId="166" fontId="26" fillId="28" borderId="214" xfId="2" applyNumberFormat="1" applyFont="1" applyFill="1" applyBorder="1" applyAlignment="1" applyProtection="1">
      <alignment horizontal="center" vertical="center" wrapText="1"/>
    </xf>
    <xf numFmtId="166" fontId="120" fillId="28" borderId="212" xfId="2" applyNumberFormat="1" applyFont="1" applyFill="1" applyBorder="1" applyAlignment="1" applyProtection="1">
      <alignment horizontal="center" vertical="center" wrapText="1"/>
    </xf>
    <xf numFmtId="166" fontId="2" fillId="28" borderId="214" xfId="2" applyNumberFormat="1" applyFont="1" applyFill="1" applyBorder="1" applyAlignment="1" applyProtection="1">
      <alignment horizontal="center" vertical="center" wrapText="1"/>
    </xf>
    <xf numFmtId="166" fontId="8" fillId="28" borderId="212" xfId="2" applyNumberFormat="1" applyFont="1" applyFill="1" applyBorder="1" applyAlignment="1" applyProtection="1">
      <alignment horizontal="center" vertical="center" wrapText="1"/>
    </xf>
    <xf numFmtId="38" fontId="2" fillId="28" borderId="216" xfId="2" applyNumberFormat="1" applyFont="1" applyFill="1" applyBorder="1" applyAlignment="1" applyProtection="1">
      <alignment horizontal="center" vertical="center"/>
    </xf>
    <xf numFmtId="176" fontId="2" fillId="28" borderId="148" xfId="2" applyNumberFormat="1" applyFont="1" applyFill="1" applyBorder="1" applyAlignment="1" applyProtection="1">
      <alignment horizontal="center" vertical="center"/>
    </xf>
    <xf numFmtId="166" fontId="2" fillId="28" borderId="214" xfId="2" applyNumberFormat="1" applyFont="1" applyFill="1" applyBorder="1" applyAlignment="1" applyProtection="1">
      <alignment horizontal="center" vertical="center"/>
    </xf>
    <xf numFmtId="166" fontId="2" fillId="28" borderId="212" xfId="2" applyNumberFormat="1" applyFont="1" applyFill="1" applyBorder="1" applyAlignment="1" applyProtection="1">
      <alignment horizontal="center" vertical="center"/>
    </xf>
    <xf numFmtId="38" fontId="26" fillId="0" borderId="39" xfId="2" applyNumberFormat="1" applyFont="1" applyFill="1" applyBorder="1" applyAlignment="1" applyProtection="1"/>
    <xf numFmtId="173" fontId="2" fillId="0" borderId="38" xfId="2" applyNumberFormat="1" applyFont="1" applyFill="1" applyBorder="1" applyAlignment="1" applyProtection="1">
      <alignment horizontal="center" vertical="center"/>
    </xf>
    <xf numFmtId="166" fontId="2" fillId="0" borderId="43" xfId="2" applyNumberFormat="1" applyFont="1" applyFill="1" applyBorder="1" applyAlignment="1" applyProtection="1"/>
    <xf numFmtId="175" fontId="122" fillId="10" borderId="95" xfId="5" applyNumberFormat="1" applyFont="1" applyFill="1" applyBorder="1" applyAlignment="1" applyProtection="1">
      <alignment horizontal="left"/>
    </xf>
    <xf numFmtId="38" fontId="3" fillId="0" borderId="96" xfId="2" applyNumberFormat="1" applyFont="1" applyFill="1" applyBorder="1" applyAlignment="1" applyProtection="1"/>
    <xf numFmtId="173" fontId="3" fillId="0" borderId="99" xfId="2" applyNumberFormat="1" applyFont="1" applyFill="1" applyBorder="1" applyAlignment="1" applyProtection="1">
      <alignment horizontal="center" vertical="center"/>
    </xf>
    <xf numFmtId="171" fontId="2" fillId="0" borderId="217" xfId="2" applyNumberFormat="1" applyFont="1" applyFill="1" applyBorder="1" applyAlignment="1" applyProtection="1">
      <alignment horizontal="right"/>
    </xf>
    <xf numFmtId="171" fontId="3" fillId="0" borderId="218" xfId="2" applyNumberFormat="1" applyFont="1" applyFill="1" applyBorder="1" applyAlignment="1" applyProtection="1">
      <alignment horizontal="right"/>
    </xf>
    <xf numFmtId="171" fontId="2" fillId="16" borderId="1" xfId="2" applyNumberFormat="1" applyFont="1" applyFill="1" applyBorder="1" applyAlignment="1" applyProtection="1"/>
    <xf numFmtId="171" fontId="70" fillId="16" borderId="3" xfId="2" applyNumberFormat="1" applyFont="1" applyFill="1" applyBorder="1" applyAlignment="1" applyProtection="1"/>
    <xf numFmtId="173" fontId="3" fillId="0" borderId="99" xfId="2" applyNumberFormat="1" applyFont="1" applyBorder="1" applyAlignment="1" applyProtection="1">
      <alignment horizontal="center" vertical="center"/>
    </xf>
    <xf numFmtId="173" fontId="3" fillId="0" borderId="220" xfId="2" applyNumberFormat="1" applyFont="1" applyBorder="1" applyAlignment="1" applyProtection="1">
      <alignment horizontal="center" vertical="center"/>
    </xf>
    <xf numFmtId="38" fontId="22" fillId="16" borderId="223" xfId="2" applyNumberFormat="1" applyFont="1" applyFill="1" applyBorder="1" applyAlignment="1" applyProtection="1"/>
    <xf numFmtId="173" fontId="22" fillId="16" borderId="224" xfId="2" applyNumberFormat="1" applyFont="1" applyFill="1" applyBorder="1" applyAlignment="1" applyProtection="1">
      <alignment horizontal="center"/>
    </xf>
    <xf numFmtId="38" fontId="26" fillId="12" borderId="39" xfId="2" applyNumberFormat="1" applyFont="1" applyFill="1" applyBorder="1" applyAlignment="1" applyProtection="1"/>
    <xf numFmtId="173" fontId="2" fillId="12" borderId="38" xfId="2" applyNumberFormat="1" applyFont="1" applyFill="1" applyBorder="1" applyAlignment="1" applyProtection="1">
      <alignment horizontal="center" vertical="center"/>
    </xf>
    <xf numFmtId="38" fontId="2" fillId="0" borderId="39" xfId="2" applyNumberFormat="1" applyFont="1" applyFill="1" applyBorder="1" applyAlignment="1" applyProtection="1"/>
    <xf numFmtId="173" fontId="2" fillId="24" borderId="74" xfId="2" applyNumberFormat="1" applyFont="1" applyFill="1" applyBorder="1" applyAlignment="1" applyProtection="1">
      <alignment horizontal="center" vertical="center"/>
    </xf>
    <xf numFmtId="171" fontId="3" fillId="24" borderId="54" xfId="2" applyNumberFormat="1" applyFont="1" applyFill="1" applyBorder="1" applyAlignment="1" applyProtection="1">
      <alignment horizontal="right"/>
    </xf>
    <xf numFmtId="173" fontId="2" fillId="0" borderId="38" xfId="2" applyNumberFormat="1" applyFont="1" applyBorder="1" applyAlignment="1" applyProtection="1">
      <alignment horizontal="center" vertical="center"/>
    </xf>
    <xf numFmtId="174" fontId="122" fillId="10" borderId="95" xfId="5" applyNumberFormat="1" applyFont="1" applyFill="1" applyBorder="1" applyAlignment="1" applyProtection="1">
      <alignment horizontal="left"/>
    </xf>
    <xf numFmtId="175" fontId="122" fillId="10" borderId="106" xfId="5" applyNumberFormat="1" applyFont="1" applyFill="1" applyBorder="1" applyAlignment="1" applyProtection="1">
      <alignment horizontal="center"/>
    </xf>
    <xf numFmtId="173" fontId="98" fillId="16" borderId="227" xfId="2" applyNumberFormat="1" applyFont="1" applyFill="1" applyBorder="1" applyAlignment="1" applyProtection="1">
      <alignment horizontal="center"/>
    </xf>
    <xf numFmtId="173" fontId="124" fillId="16" borderId="227" xfId="2" applyNumberFormat="1" applyFont="1" applyFill="1" applyBorder="1" applyAlignment="1" applyProtection="1">
      <alignment horizontal="center"/>
    </xf>
    <xf numFmtId="173" fontId="98" fillId="16" borderId="228" xfId="2" applyNumberFormat="1" applyFont="1" applyFill="1" applyBorder="1" applyAlignment="1" applyProtection="1">
      <alignment horizontal="center"/>
    </xf>
    <xf numFmtId="173" fontId="124" fillId="16" borderId="228" xfId="2" applyNumberFormat="1" applyFont="1" applyFill="1" applyBorder="1" applyAlignment="1" applyProtection="1">
      <alignment horizontal="center"/>
    </xf>
    <xf numFmtId="171" fontId="2" fillId="0" borderId="227" xfId="2" applyNumberFormat="1" applyFont="1" applyBorder="1" applyAlignment="1" applyProtection="1"/>
    <xf numFmtId="171" fontId="70" fillId="0" borderId="237" xfId="2" applyNumberFormat="1" applyFont="1" applyBorder="1" applyAlignment="1" applyProtection="1"/>
    <xf numFmtId="171" fontId="2" fillId="13" borderId="230" xfId="2" applyNumberFormat="1" applyFont="1" applyFill="1" applyBorder="1" applyAlignment="1" applyProtection="1"/>
    <xf numFmtId="171" fontId="70" fillId="13" borderId="230" xfId="2" applyNumberFormat="1" applyFont="1" applyFill="1" applyBorder="1" applyAlignment="1" applyProtection="1"/>
    <xf numFmtId="171" fontId="2" fillId="0" borderId="238" xfId="2" applyNumberFormat="1" applyFont="1" applyBorder="1" applyAlignment="1" applyProtection="1"/>
    <xf numFmtId="171" fontId="70" fillId="0" borderId="238" xfId="2" applyNumberFormat="1" applyFont="1" applyBorder="1" applyAlignment="1" applyProtection="1"/>
    <xf numFmtId="173" fontId="2" fillId="29" borderId="74" xfId="2" applyNumberFormat="1" applyFont="1" applyFill="1" applyBorder="1" applyAlignment="1" applyProtection="1">
      <alignment horizontal="center" vertical="center"/>
    </xf>
    <xf numFmtId="171" fontId="2" fillId="29" borderId="52" xfId="2" applyNumberFormat="1" applyFont="1" applyFill="1" applyBorder="1" applyAlignment="1" applyProtection="1"/>
    <xf numFmtId="171" fontId="3" fillId="29" borderId="54" xfId="2" applyNumberFormat="1" applyFont="1" applyFill="1" applyBorder="1" applyAlignment="1" applyProtection="1"/>
    <xf numFmtId="171" fontId="2" fillId="16" borderId="31" xfId="2" applyNumberFormat="1" applyFont="1" applyFill="1" applyBorder="1" applyAlignment="1" applyProtection="1"/>
    <xf numFmtId="171" fontId="70" fillId="16" borderId="31" xfId="2" applyNumberFormat="1" applyFont="1" applyFill="1" applyBorder="1" applyAlignment="1" applyProtection="1"/>
    <xf numFmtId="38" fontId="3" fillId="10" borderId="219" xfId="2" applyNumberFormat="1" applyFont="1" applyFill="1" applyBorder="1" applyAlignment="1" applyProtection="1"/>
    <xf numFmtId="171" fontId="2" fillId="26" borderId="225" xfId="2" applyNumberFormat="1" applyFont="1" applyFill="1" applyBorder="1" applyAlignment="1" applyProtection="1">
      <alignment horizontal="right"/>
    </xf>
    <xf numFmtId="171" fontId="3" fillId="26" borderId="226" xfId="2" applyNumberFormat="1" applyFont="1" applyFill="1" applyBorder="1" applyAlignment="1" applyProtection="1">
      <alignment horizontal="right"/>
    </xf>
    <xf numFmtId="38" fontId="112" fillId="28" borderId="232" xfId="2" applyNumberFormat="1" applyFont="1" applyFill="1" applyBorder="1" applyAlignment="1" applyProtection="1"/>
    <xf numFmtId="173" fontId="22" fillId="28" borderId="233" xfId="2" applyNumberFormat="1" applyFont="1" applyFill="1" applyBorder="1" applyAlignment="1" applyProtection="1">
      <alignment horizontal="center" vertical="center"/>
    </xf>
    <xf numFmtId="171" fontId="2" fillId="28" borderId="234" xfId="2" applyNumberFormat="1" applyFont="1" applyFill="1" applyBorder="1" applyAlignment="1" applyProtection="1">
      <alignment horizontal="right"/>
    </xf>
    <xf numFmtId="171" fontId="3" fillId="28" borderId="235" xfId="2" applyNumberFormat="1" applyFont="1" applyFill="1" applyBorder="1" applyAlignment="1" applyProtection="1">
      <alignment horizontal="right"/>
    </xf>
    <xf numFmtId="38" fontId="2" fillId="0" borderId="28" xfId="2" applyNumberFormat="1" applyFont="1" applyBorder="1" applyAlignment="1" applyProtection="1"/>
    <xf numFmtId="173" fontId="22" fillId="0" borderId="236" xfId="2" applyNumberFormat="1" applyFont="1" applyBorder="1" applyAlignment="1" applyProtection="1">
      <alignment horizontal="center" vertical="center"/>
    </xf>
    <xf numFmtId="0" fontId="2" fillId="3" borderId="0" xfId="5" applyNumberFormat="1" applyFont="1" applyFill="1" applyProtection="1"/>
    <xf numFmtId="0" fontId="60" fillId="24" borderId="0" xfId="5" applyFont="1" applyFill="1" applyProtection="1"/>
    <xf numFmtId="0" fontId="27" fillId="24" borderId="0" xfId="5" applyFont="1" applyFill="1" applyProtection="1"/>
    <xf numFmtId="38" fontId="3" fillId="24" borderId="0" xfId="2" applyNumberFormat="1" applyFont="1" applyFill="1" applyProtection="1"/>
    <xf numFmtId="166" fontId="3" fillId="24" borderId="0" xfId="2" applyNumberFormat="1" applyFont="1" applyFill="1" applyProtection="1"/>
    <xf numFmtId="176" fontId="4" fillId="24" borderId="0" xfId="2" applyNumberFormat="1" applyFont="1" applyFill="1" applyProtection="1"/>
    <xf numFmtId="38" fontId="2" fillId="24" borderId="0" xfId="2" applyNumberFormat="1" applyFont="1" applyFill="1" applyAlignment="1" applyProtection="1">
      <alignment horizontal="right"/>
    </xf>
    <xf numFmtId="0" fontId="2" fillId="3" borderId="0" xfId="5" applyFont="1" applyFill="1" applyProtection="1"/>
    <xf numFmtId="0" fontId="2" fillId="24" borderId="0" xfId="5" applyFont="1" applyFill="1" applyAlignment="1" applyProtection="1">
      <alignment horizontal="right"/>
    </xf>
    <xf numFmtId="169" fontId="122" fillId="24" borderId="83" xfId="5" applyNumberFormat="1" applyFont="1" applyFill="1" applyBorder="1" applyAlignment="1" applyProtection="1">
      <alignment horizontal="center"/>
    </xf>
    <xf numFmtId="176" fontId="4" fillId="24" borderId="83" xfId="2" applyNumberFormat="1" applyFont="1" applyFill="1" applyBorder="1" applyProtection="1"/>
    <xf numFmtId="166" fontId="3" fillId="24" borderId="83" xfId="2" applyNumberFormat="1" applyFont="1" applyFill="1" applyBorder="1" applyAlignment="1" applyProtection="1"/>
    <xf numFmtId="0" fontId="75" fillId="24" borderId="83" xfId="5" applyFont="1" applyFill="1" applyBorder="1" applyProtection="1"/>
    <xf numFmtId="0" fontId="27" fillId="24" borderId="83" xfId="5" applyFont="1" applyFill="1" applyBorder="1" applyProtection="1"/>
    <xf numFmtId="0" fontId="22" fillId="24" borderId="83" xfId="5" applyFont="1" applyFill="1" applyBorder="1" applyProtection="1"/>
    <xf numFmtId="0" fontId="22" fillId="24" borderId="0" xfId="5" applyFont="1" applyFill="1" applyProtection="1"/>
    <xf numFmtId="0" fontId="129" fillId="24" borderId="0" xfId="5" applyFont="1" applyFill="1" applyProtection="1"/>
    <xf numFmtId="166" fontId="3" fillId="2" borderId="0" xfId="2" applyNumberFormat="1" applyFont="1" applyFill="1" applyAlignment="1" applyProtection="1"/>
    <xf numFmtId="0" fontId="98" fillId="3" borderId="1" xfId="5" applyFont="1" applyFill="1" applyBorder="1" applyProtection="1"/>
    <xf numFmtId="0" fontId="27" fillId="3" borderId="3" xfId="5" applyFont="1" applyFill="1" applyBorder="1" applyProtection="1"/>
    <xf numFmtId="0" fontId="132" fillId="3" borderId="130" xfId="5" applyFont="1" applyFill="1" applyBorder="1" applyProtection="1"/>
    <xf numFmtId="0" fontId="27" fillId="3" borderId="132" xfId="5" applyFont="1" applyFill="1" applyBorder="1" applyProtection="1"/>
    <xf numFmtId="4" fontId="11" fillId="4" borderId="239" xfId="0" applyNumberFormat="1" applyFont="1" applyFill="1" applyBorder="1" applyAlignment="1" applyProtection="1">
      <alignment horizontal="center"/>
    </xf>
    <xf numFmtId="4" fontId="134" fillId="4" borderId="240" xfId="0" applyNumberFormat="1" applyFont="1" applyFill="1" applyBorder="1" applyAlignment="1" applyProtection="1">
      <alignment horizontal="center"/>
    </xf>
    <xf numFmtId="165" fontId="11" fillId="6" borderId="239" xfId="0" applyNumberFormat="1" applyFont="1" applyFill="1" applyBorder="1" applyAlignment="1" applyProtection="1">
      <alignment horizontal="center"/>
    </xf>
    <xf numFmtId="165" fontId="134" fillId="6" borderId="240" xfId="0" applyNumberFormat="1" applyFont="1" applyFill="1" applyBorder="1" applyAlignment="1" applyProtection="1">
      <alignment horizontal="center"/>
    </xf>
    <xf numFmtId="165" fontId="27" fillId="2" borderId="0" xfId="5" applyNumberFormat="1" applyFont="1" applyFill="1" applyProtection="1"/>
    <xf numFmtId="165" fontId="11" fillId="7" borderId="239" xfId="0" applyNumberFormat="1" applyFont="1" applyFill="1" applyBorder="1" applyAlignment="1" applyProtection="1">
      <alignment horizontal="center"/>
    </xf>
    <xf numFmtId="165" fontId="134" fillId="7" borderId="240" xfId="0" applyNumberFormat="1" applyFont="1" applyFill="1" applyBorder="1" applyAlignment="1" applyProtection="1">
      <alignment horizontal="center"/>
    </xf>
    <xf numFmtId="165" fontId="3" fillId="2" borderId="0" xfId="2" applyNumberFormat="1" applyFont="1" applyFill="1" applyAlignment="1" applyProtection="1"/>
    <xf numFmtId="165" fontId="2" fillId="12" borderId="214" xfId="0" applyNumberFormat="1" applyFont="1" applyFill="1" applyBorder="1" applyAlignment="1" applyProtection="1">
      <alignment horizontal="center"/>
    </xf>
    <xf numFmtId="165" fontId="70" fillId="12" borderId="215" xfId="0" applyNumberFormat="1" applyFont="1" applyFill="1" applyBorder="1" applyAlignment="1" applyProtection="1">
      <alignment horizontal="center"/>
    </xf>
    <xf numFmtId="165" fontId="2" fillId="12" borderId="31" xfId="0" applyNumberFormat="1" applyFont="1" applyFill="1" applyBorder="1" applyAlignment="1" applyProtection="1">
      <alignment horizontal="center"/>
    </xf>
    <xf numFmtId="0" fontId="86" fillId="3" borderId="223" xfId="5" applyFont="1" applyFill="1" applyBorder="1" applyProtection="1"/>
    <xf numFmtId="0" fontId="27" fillId="3" borderId="241" xfId="5" applyFont="1" applyFill="1" applyBorder="1" applyProtection="1"/>
    <xf numFmtId="165" fontId="34" fillId="12" borderId="214" xfId="0" applyNumberFormat="1" applyFont="1" applyFill="1" applyBorder="1" applyAlignment="1" applyProtection="1">
      <alignment horizontal="center"/>
    </xf>
    <xf numFmtId="0" fontId="135" fillId="30" borderId="242" xfId="0" applyFont="1" applyFill="1" applyBorder="1" applyProtection="1"/>
    <xf numFmtId="0" fontId="136" fillId="30" borderId="243" xfId="0" applyFont="1" applyFill="1" applyBorder="1" applyProtection="1"/>
    <xf numFmtId="0" fontId="135" fillId="30" borderId="244" xfId="0" applyFont="1" applyFill="1" applyBorder="1" applyProtection="1"/>
    <xf numFmtId="0" fontId="136" fillId="30" borderId="245" xfId="0" applyFont="1" applyFill="1" applyBorder="1" applyProtection="1"/>
    <xf numFmtId="0" fontId="139" fillId="3" borderId="223" xfId="5" applyFont="1" applyFill="1" applyBorder="1" applyProtection="1"/>
    <xf numFmtId="0" fontId="138" fillId="30" borderId="244" xfId="0" applyFont="1" applyFill="1" applyBorder="1" applyAlignment="1" applyProtection="1">
      <alignment horizontal="left" vertical="center"/>
    </xf>
    <xf numFmtId="174" fontId="141" fillId="30" borderId="245" xfId="0" applyNumberFormat="1" applyFont="1" applyFill="1" applyBorder="1" applyAlignment="1" applyProtection="1">
      <alignment horizontal="left"/>
    </xf>
    <xf numFmtId="0" fontId="138" fillId="30" borderId="246" xfId="0" applyFont="1" applyFill="1" applyBorder="1" applyAlignment="1" applyProtection="1">
      <alignment vertical="center"/>
    </xf>
    <xf numFmtId="177" fontId="141" fillId="30" borderId="247" xfId="0" applyNumberFormat="1" applyFont="1" applyFill="1" applyBorder="1" applyAlignment="1" applyProtection="1">
      <alignment horizontal="left" vertical="center"/>
    </xf>
    <xf numFmtId="178" fontId="27" fillId="2" borderId="0" xfId="5" applyNumberFormat="1" applyFont="1" applyFill="1" applyProtection="1"/>
    <xf numFmtId="179" fontId="27" fillId="2" borderId="0" xfId="5" applyNumberFormat="1" applyFont="1" applyFill="1" applyProtection="1"/>
    <xf numFmtId="4" fontId="98" fillId="13" borderId="72" xfId="0" applyNumberFormat="1" applyFont="1" applyFill="1" applyBorder="1" applyAlignment="1" applyProtection="1">
      <alignment horizontal="center"/>
    </xf>
    <xf numFmtId="4" fontId="124" fillId="13" borderId="0" xfId="0" applyNumberFormat="1" applyFont="1" applyFill="1" applyBorder="1" applyAlignment="1" applyProtection="1">
      <alignment horizontal="center"/>
    </xf>
    <xf numFmtId="0" fontId="131" fillId="24" borderId="107" xfId="5" applyFont="1" applyFill="1" applyBorder="1" applyAlignment="1" applyProtection="1">
      <alignment horizontal="center"/>
    </xf>
    <xf numFmtId="173" fontId="2" fillId="19" borderId="32" xfId="2" applyNumberFormat="1" applyFont="1" applyFill="1" applyBorder="1" applyAlignment="1" applyProtection="1">
      <alignment horizontal="center" vertical="center" textRotation="90" wrapText="1"/>
    </xf>
    <xf numFmtId="173" fontId="2" fillId="19" borderId="38" xfId="2" applyNumberFormat="1" applyFont="1" applyFill="1" applyBorder="1" applyAlignment="1" applyProtection="1">
      <alignment horizontal="center" vertical="center" textRotation="90" wrapText="1"/>
    </xf>
    <xf numFmtId="173" fontId="2" fillId="19" borderId="213" xfId="2" applyNumberFormat="1" applyFont="1" applyFill="1" applyBorder="1" applyAlignment="1" applyProtection="1">
      <alignment horizontal="center" vertical="center" textRotation="90" wrapText="1"/>
    </xf>
    <xf numFmtId="0" fontId="2" fillId="12" borderId="207" xfId="5" applyFont="1" applyFill="1" applyBorder="1" applyAlignment="1" applyProtection="1">
      <alignment horizontal="center" vertical="center"/>
    </xf>
    <xf numFmtId="0" fontId="2" fillId="12" borderId="208" xfId="5" applyFont="1" applyFill="1" applyBorder="1" applyAlignment="1" applyProtection="1">
      <alignment horizontal="center" vertical="center"/>
    </xf>
    <xf numFmtId="0" fontId="2" fillId="12" borderId="211" xfId="5" applyFont="1" applyFill="1" applyBorder="1" applyAlignment="1" applyProtection="1">
      <alignment horizontal="center" vertical="center"/>
    </xf>
    <xf numFmtId="0" fontId="2" fillId="12" borderId="212" xfId="5" applyFont="1" applyFill="1" applyBorder="1" applyAlignment="1" applyProtection="1">
      <alignment horizontal="center" vertical="center"/>
    </xf>
    <xf numFmtId="173" fontId="2" fillId="28" borderId="32" xfId="2" applyNumberFormat="1" applyFont="1" applyFill="1" applyBorder="1" applyAlignment="1" applyProtection="1">
      <alignment horizontal="center" vertical="center" textRotation="90" wrapText="1"/>
    </xf>
    <xf numFmtId="173" fontId="2" fillId="28" borderId="38" xfId="2" applyNumberFormat="1" applyFont="1" applyFill="1" applyBorder="1" applyAlignment="1" applyProtection="1">
      <alignment horizontal="center" vertical="center" textRotation="90" wrapText="1"/>
    </xf>
    <xf numFmtId="173" fontId="2" fillId="28" borderId="213" xfId="2" applyNumberFormat="1" applyFont="1" applyFill="1" applyBorder="1" applyAlignment="1" applyProtection="1">
      <alignment horizontal="center" vertical="center" textRotation="90" wrapText="1"/>
    </xf>
    <xf numFmtId="0" fontId="109" fillId="12" borderId="105" xfId="5" applyFont="1" applyFill="1" applyBorder="1" applyAlignment="1" applyProtection="1">
      <alignment horizontal="center" vertical="center" wrapText="1"/>
    </xf>
    <xf numFmtId="0" fontId="109" fillId="12" borderId="49" xfId="5" applyFont="1" applyFill="1" applyBorder="1" applyAlignment="1" applyProtection="1">
      <alignment horizontal="center" vertical="center" wrapText="1"/>
    </xf>
    <xf numFmtId="0" fontId="109" fillId="12" borderId="106" xfId="5" applyFont="1" applyFill="1" applyBorder="1" applyAlignment="1" applyProtection="1">
      <alignment horizontal="center" vertical="center" wrapText="1"/>
    </xf>
    <xf numFmtId="0" fontId="110" fillId="22" borderId="1" xfId="5" applyFont="1" applyFill="1" applyBorder="1" applyAlignment="1" applyProtection="1">
      <alignment horizontal="center" vertical="center"/>
    </xf>
    <xf numFmtId="0" fontId="110" fillId="22" borderId="3" xfId="5" applyFont="1" applyFill="1" applyBorder="1" applyAlignment="1" applyProtection="1">
      <alignment horizontal="center" vertical="center"/>
    </xf>
    <xf numFmtId="0" fontId="110" fillId="12" borderId="1" xfId="5" applyFont="1" applyFill="1" applyBorder="1" applyAlignment="1" applyProtection="1">
      <alignment horizontal="center" vertical="center"/>
    </xf>
    <xf numFmtId="0" fontId="110" fillId="12" borderId="2" xfId="5" applyFont="1" applyFill="1" applyBorder="1" applyAlignment="1" applyProtection="1">
      <alignment horizontal="center" vertical="center"/>
    </xf>
    <xf numFmtId="0" fontId="110" fillId="12" borderId="3" xfId="5" applyFont="1" applyFill="1" applyBorder="1" applyAlignment="1" applyProtection="1">
      <alignment horizontal="center" vertical="center"/>
    </xf>
    <xf numFmtId="0" fontId="5" fillId="25" borderId="83" xfId="5" applyFont="1" applyFill="1" applyBorder="1" applyAlignment="1" applyProtection="1">
      <alignment horizontal="center"/>
    </xf>
    <xf numFmtId="0" fontId="111" fillId="23" borderId="83" xfId="5" applyFont="1" applyFill="1" applyBorder="1" applyAlignment="1" applyProtection="1">
      <alignment horizontal="center"/>
    </xf>
    <xf numFmtId="38" fontId="113" fillId="3" borderId="204" xfId="2" applyNumberFormat="1" applyFont="1" applyFill="1" applyBorder="1" applyAlignment="1" applyProtection="1">
      <alignment horizontal="center"/>
    </xf>
    <xf numFmtId="38" fontId="113" fillId="24" borderId="204" xfId="2" applyNumberFormat="1" applyFont="1" applyFill="1" applyBorder="1" applyAlignment="1" applyProtection="1">
      <alignment horizontal="center"/>
    </xf>
    <xf numFmtId="38" fontId="113" fillId="24" borderId="29" xfId="2" applyNumberFormat="1" applyFont="1" applyFill="1" applyBorder="1" applyAlignment="1" applyProtection="1">
      <alignment horizontal="center"/>
    </xf>
    <xf numFmtId="0" fontId="5" fillId="22" borderId="201" xfId="5" applyFont="1" applyFill="1" applyBorder="1" applyAlignment="1" applyProtection="1">
      <alignment horizontal="center" wrapText="1"/>
    </xf>
    <xf numFmtId="0" fontId="5" fillId="22" borderId="202" xfId="5" applyFont="1" applyFill="1" applyBorder="1" applyAlignment="1" applyProtection="1">
      <alignment horizontal="center" wrapText="1"/>
    </xf>
    <xf numFmtId="0" fontId="5" fillId="22" borderId="203" xfId="5" applyFont="1" applyFill="1" applyBorder="1" applyAlignment="1" applyProtection="1">
      <alignment horizontal="center" wrapText="1"/>
    </xf>
    <xf numFmtId="167" fontId="5" fillId="22" borderId="1" xfId="5" applyNumberFormat="1" applyFont="1" applyFill="1" applyBorder="1" applyAlignment="1" applyProtection="1">
      <alignment horizontal="center" vertical="center"/>
    </xf>
    <xf numFmtId="167" fontId="5" fillId="22" borderId="3" xfId="5" applyNumberFormat="1" applyFont="1" applyFill="1" applyBorder="1" applyAlignment="1" applyProtection="1">
      <alignment horizontal="center" vertical="center"/>
    </xf>
    <xf numFmtId="0" fontId="19" fillId="22" borderId="103" xfId="5" applyFont="1" applyFill="1" applyBorder="1" applyAlignment="1" applyProtection="1">
      <alignment horizontal="center" vertical="top"/>
    </xf>
    <xf numFmtId="0" fontId="19" fillId="22" borderId="0" xfId="5" applyFont="1" applyFill="1" applyBorder="1" applyAlignment="1" applyProtection="1">
      <alignment horizontal="center" vertical="top"/>
    </xf>
    <xf numFmtId="0" fontId="19" fillId="22" borderId="104" xfId="5" applyFont="1" applyFill="1" applyBorder="1" applyAlignment="1" applyProtection="1">
      <alignment horizontal="center" vertical="top"/>
    </xf>
    <xf numFmtId="38" fontId="2" fillId="24" borderId="0" xfId="2" applyNumberFormat="1" applyFont="1" applyFill="1" applyBorder="1" applyAlignment="1" applyProtection="1">
      <alignment horizontal="center"/>
    </xf>
    <xf numFmtId="0" fontId="108" fillId="23" borderId="0" xfId="5" applyFont="1" applyFill="1" applyAlignment="1" applyProtection="1">
      <alignment horizontal="center"/>
    </xf>
    <xf numFmtId="0" fontId="70" fillId="12" borderId="97" xfId="0" applyFont="1" applyFill="1" applyBorder="1" applyAlignment="1">
      <alignment horizontal="left" wrapText="1"/>
    </xf>
    <xf numFmtId="0" fontId="7" fillId="12" borderId="97" xfId="0" applyFont="1" applyFill="1" applyBorder="1" applyAlignment="1">
      <alignment horizontal="left" wrapText="1"/>
    </xf>
    <xf numFmtId="0" fontId="48" fillId="13" borderId="0" xfId="0" applyFont="1" applyFill="1" applyBorder="1" applyAlignment="1" applyProtection="1">
      <alignment horizontal="center" vertical="center"/>
    </xf>
    <xf numFmtId="169" fontId="5" fillId="12" borderId="1" xfId="0" applyNumberFormat="1" applyFont="1" applyFill="1" applyBorder="1" applyAlignment="1" applyProtection="1">
      <alignment horizontal="center" vertical="center"/>
      <protection locked="0" hidden="1"/>
    </xf>
    <xf numFmtId="169" fontId="5" fillId="12" borderId="3" xfId="0" applyNumberFormat="1" applyFont="1" applyFill="1" applyBorder="1" applyAlignment="1" applyProtection="1">
      <alignment horizontal="center" vertical="center"/>
      <protection locked="0" hidden="1"/>
    </xf>
    <xf numFmtId="0" fontId="56" fillId="3" borderId="2" xfId="0" applyFont="1" applyFill="1" applyBorder="1" applyAlignment="1" applyProtection="1">
      <alignment horizontal="center"/>
    </xf>
    <xf numFmtId="0" fontId="59" fillId="3" borderId="2" xfId="0" applyFont="1" applyFill="1" applyBorder="1" applyAlignment="1" applyProtection="1">
      <alignment horizontal="center"/>
      <protection locked="0" hidden="1"/>
    </xf>
    <xf numFmtId="0" fontId="62" fillId="15" borderId="72" xfId="0" applyFont="1" applyFill="1" applyBorder="1" applyAlignment="1" applyProtection="1">
      <alignment horizontal="center"/>
    </xf>
    <xf numFmtId="0" fontId="62" fillId="15" borderId="73" xfId="0" applyFont="1" applyFill="1" applyBorder="1" applyAlignment="1" applyProtection="1">
      <alignment horizontal="center"/>
    </xf>
    <xf numFmtId="0" fontId="64" fillId="12" borderId="97" xfId="0" applyFont="1" applyFill="1" applyBorder="1" applyAlignment="1">
      <alignment horizontal="left" wrapText="1"/>
    </xf>
    <xf numFmtId="4" fontId="28" fillId="4" borderId="25" xfId="0" applyNumberFormat="1" applyFont="1" applyFill="1" applyBorder="1" applyAlignment="1" applyProtection="1">
      <alignment horizontal="center" vertical="center"/>
    </xf>
    <xf numFmtId="4" fontId="28" fillId="4" borderId="26" xfId="0" applyNumberFormat="1" applyFont="1" applyFill="1" applyBorder="1" applyAlignment="1" applyProtection="1">
      <alignment horizontal="center" vertical="center"/>
    </xf>
    <xf numFmtId="4" fontId="28" fillId="4" borderId="27" xfId="0" applyNumberFormat="1" applyFont="1" applyFill="1" applyBorder="1" applyAlignment="1" applyProtection="1">
      <alignment horizontal="center" vertical="center"/>
    </xf>
    <xf numFmtId="4" fontId="28" fillId="4" borderId="28" xfId="0" applyNumberFormat="1" applyFont="1" applyFill="1" applyBorder="1" applyAlignment="1" applyProtection="1">
      <alignment horizontal="center" vertical="center"/>
    </xf>
    <xf numFmtId="4" fontId="28" fillId="4" borderId="29" xfId="0" applyNumberFormat="1" applyFont="1" applyFill="1" applyBorder="1" applyAlignment="1" applyProtection="1">
      <alignment horizontal="center" vertical="center"/>
    </xf>
    <xf numFmtId="4" fontId="28" fillId="4" borderId="30" xfId="0" applyNumberFormat="1" applyFont="1" applyFill="1" applyBorder="1" applyAlignment="1" applyProtection="1">
      <alignment horizontal="center" vertical="center"/>
    </xf>
    <xf numFmtId="4" fontId="30" fillId="6" borderId="25" xfId="0" applyNumberFormat="1" applyFont="1" applyFill="1" applyBorder="1" applyAlignment="1" applyProtection="1">
      <alignment horizontal="center" vertical="center"/>
    </xf>
    <xf numFmtId="4" fontId="30" fillId="6" borderId="26" xfId="0" applyNumberFormat="1" applyFont="1" applyFill="1" applyBorder="1" applyAlignment="1" applyProtection="1">
      <alignment horizontal="center" vertical="center"/>
    </xf>
    <xf numFmtId="4" fontId="30" fillId="6" borderId="27" xfId="0" applyNumberFormat="1" applyFont="1" applyFill="1" applyBorder="1" applyAlignment="1" applyProtection="1">
      <alignment horizontal="center" vertical="center"/>
    </xf>
    <xf numFmtId="4" fontId="30" fillId="6" borderId="28" xfId="0" applyNumberFormat="1" applyFont="1" applyFill="1" applyBorder="1" applyAlignment="1" applyProtection="1">
      <alignment horizontal="center" vertical="center"/>
    </xf>
    <xf numFmtId="4" fontId="30" fillId="6" borderId="29" xfId="0" applyNumberFormat="1" applyFont="1" applyFill="1" applyBorder="1" applyAlignment="1" applyProtection="1">
      <alignment horizontal="center" vertical="center"/>
    </xf>
    <xf numFmtId="4" fontId="30" fillId="6" borderId="30" xfId="0" applyNumberFormat="1" applyFont="1" applyFill="1" applyBorder="1" applyAlignment="1" applyProtection="1">
      <alignment horizontal="center" vertical="center"/>
    </xf>
    <xf numFmtId="4" fontId="32" fillId="7" borderId="25" xfId="0" applyNumberFormat="1" applyFont="1" applyFill="1" applyBorder="1" applyAlignment="1" applyProtection="1">
      <alignment horizontal="center" vertical="center"/>
    </xf>
    <xf numFmtId="4" fontId="32" fillId="7" borderId="26" xfId="0" applyNumberFormat="1" applyFont="1" applyFill="1" applyBorder="1" applyAlignment="1" applyProtection="1">
      <alignment horizontal="center" vertical="center"/>
    </xf>
    <xf numFmtId="4" fontId="32" fillId="7" borderId="27" xfId="0" applyNumberFormat="1" applyFont="1" applyFill="1" applyBorder="1" applyAlignment="1" applyProtection="1">
      <alignment horizontal="center" vertical="center"/>
    </xf>
    <xf numFmtId="4" fontId="32" fillId="7" borderId="28" xfId="0" applyNumberFormat="1" applyFont="1" applyFill="1" applyBorder="1" applyAlignment="1" applyProtection="1">
      <alignment horizontal="center" vertical="center"/>
    </xf>
    <xf numFmtId="4" fontId="32" fillId="7" borderId="29" xfId="0" applyNumberFormat="1" applyFont="1" applyFill="1" applyBorder="1" applyAlignment="1" applyProtection="1">
      <alignment horizontal="center" vertical="center"/>
    </xf>
    <xf numFmtId="4" fontId="32" fillId="7" borderId="30" xfId="0" applyNumberFormat="1" applyFont="1" applyFill="1" applyBorder="1" applyAlignment="1" applyProtection="1">
      <alignment horizontal="center" vertical="center"/>
    </xf>
    <xf numFmtId="4" fontId="34" fillId="10" borderId="25" xfId="0" applyNumberFormat="1" applyFont="1" applyFill="1" applyBorder="1" applyAlignment="1" applyProtection="1">
      <alignment horizontal="center"/>
    </xf>
    <xf numFmtId="4" fontId="34" fillId="10" borderId="26" xfId="0" applyNumberFormat="1" applyFont="1" applyFill="1" applyBorder="1" applyAlignment="1" applyProtection="1">
      <alignment horizontal="center"/>
    </xf>
    <xf numFmtId="4" fontId="34" fillId="10" borderId="27" xfId="0" applyNumberFormat="1" applyFont="1" applyFill="1" applyBorder="1" applyAlignment="1" applyProtection="1">
      <alignment horizontal="center"/>
    </xf>
    <xf numFmtId="0" fontId="2" fillId="12" borderId="1" xfId="0" applyFont="1" applyFill="1" applyBorder="1" applyAlignment="1" applyProtection="1">
      <alignment horizontal="center" vertical="center"/>
      <protection locked="0"/>
    </xf>
    <xf numFmtId="0" fontId="2" fillId="12" borderId="3" xfId="0" applyFont="1" applyFill="1" applyBorder="1" applyAlignment="1" applyProtection="1">
      <alignment horizontal="center" vertical="center"/>
      <protection locked="0"/>
    </xf>
    <xf numFmtId="0" fontId="41" fillId="12" borderId="1" xfId="0" applyFont="1" applyFill="1" applyBorder="1" applyAlignment="1" applyProtection="1">
      <alignment horizontal="center" vertical="center"/>
      <protection locked="0"/>
    </xf>
    <xf numFmtId="0" fontId="41" fillId="12" borderId="2" xfId="0" applyFont="1" applyFill="1" applyBorder="1" applyAlignment="1" applyProtection="1">
      <alignment horizontal="center" vertical="center"/>
      <protection locked="0"/>
    </xf>
    <xf numFmtId="166" fontId="5" fillId="3" borderId="1" xfId="2" applyNumberFormat="1" applyFont="1" applyFill="1" applyBorder="1" applyAlignment="1" applyProtection="1">
      <alignment horizontal="center" vertical="center"/>
      <protection locked="0"/>
    </xf>
    <xf numFmtId="166" fontId="5" fillId="3" borderId="2" xfId="2" applyNumberFormat="1" applyFont="1" applyFill="1" applyBorder="1" applyAlignment="1" applyProtection="1">
      <alignment horizontal="center" vertical="center"/>
      <protection locked="0"/>
    </xf>
    <xf numFmtId="166" fontId="5" fillId="3" borderId="3" xfId="2" applyNumberFormat="1" applyFont="1" applyFill="1" applyBorder="1" applyAlignment="1" applyProtection="1">
      <alignment horizontal="center" vertical="center"/>
      <protection locked="0"/>
    </xf>
    <xf numFmtId="0" fontId="17" fillId="8" borderId="0" xfId="0" applyFont="1" applyFill="1" applyAlignment="1">
      <alignment horizontal="right" vertical="center" wrapText="1"/>
    </xf>
    <xf numFmtId="1" fontId="20" fillId="9" borderId="1" xfId="3" applyNumberFormat="1" applyFont="1" applyFill="1" applyBorder="1" applyAlignment="1" applyProtection="1">
      <alignment horizontal="center" vertical="center"/>
      <protection locked="0"/>
    </xf>
    <xf numFmtId="1" fontId="20" fillId="9" borderId="3" xfId="3" applyNumberFormat="1" applyFont="1" applyFill="1" applyBorder="1" applyAlignment="1" applyProtection="1">
      <alignment horizontal="center" vertical="center"/>
      <protection locked="0"/>
    </xf>
    <xf numFmtId="0" fontId="18" fillId="10" borderId="1" xfId="0" applyFont="1" applyFill="1" applyBorder="1" applyAlignment="1" applyProtection="1">
      <alignment horizontal="center" vertical="center"/>
      <protection locked="0"/>
    </xf>
    <xf numFmtId="0" fontId="18" fillId="10" borderId="2" xfId="0" applyFont="1" applyFill="1" applyBorder="1" applyAlignment="1" applyProtection="1">
      <alignment horizontal="center" vertical="center"/>
      <protection locked="0"/>
    </xf>
    <xf numFmtId="0" fontId="18" fillId="10" borderId="3" xfId="0" applyFont="1" applyFill="1" applyBorder="1" applyAlignment="1" applyProtection="1">
      <alignment horizontal="center" vertical="center"/>
      <protection locked="0"/>
    </xf>
    <xf numFmtId="167" fontId="22" fillId="12" borderId="1" xfId="2" applyNumberFormat="1" applyFont="1" applyFill="1" applyBorder="1" applyAlignment="1" applyProtection="1">
      <alignment horizontal="center" vertical="center"/>
      <protection locked="0"/>
    </xf>
    <xf numFmtId="167" fontId="22" fillId="12" borderId="2" xfId="2" applyNumberFormat="1" applyFont="1" applyFill="1" applyBorder="1" applyAlignment="1" applyProtection="1">
      <alignment horizontal="center" vertical="center"/>
      <protection locked="0"/>
    </xf>
    <xf numFmtId="167" fontId="22" fillId="12" borderId="3" xfId="2" applyNumberFormat="1" applyFont="1" applyFill="1" applyBorder="1" applyAlignment="1" applyProtection="1">
      <alignment horizontal="center" vertical="center"/>
      <protection locked="0"/>
    </xf>
    <xf numFmtId="0" fontId="25" fillId="12" borderId="1" xfId="4" applyNumberFormat="1" applyFont="1" applyFill="1" applyBorder="1" applyAlignment="1" applyProtection="1">
      <alignment horizontal="center" vertical="center"/>
      <protection locked="0"/>
    </xf>
    <xf numFmtId="0" fontId="26" fillId="12" borderId="2" xfId="0" applyNumberFormat="1" applyFont="1" applyFill="1" applyBorder="1" applyAlignment="1" applyProtection="1">
      <alignment horizontal="center" vertical="center"/>
      <protection locked="0"/>
    </xf>
    <xf numFmtId="0" fontId="26" fillId="12" borderId="3" xfId="0" applyNumberFormat="1" applyFont="1" applyFill="1" applyBorder="1" applyAlignment="1" applyProtection="1">
      <alignment horizontal="center" vertical="center"/>
      <protection locked="0"/>
    </xf>
  </cellXfs>
  <cellStyles count="6">
    <cellStyle name="Hyperlink" xfId="4" builtinId="8"/>
    <cellStyle name="Normal" xfId="0" builtinId="0"/>
    <cellStyle name="Normal 2" xfId="3"/>
    <cellStyle name="Normal_TRIAL-BALANCE-2001-MAKET" xfId="5"/>
    <cellStyle name="Normal_ZADACHA" xfId="2"/>
    <cellStyle name="Percent" xfId="1" builtinId="5"/>
  </cellStyles>
  <dxfs count="1298">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ont>
        <b val="0"/>
        <i val="0"/>
        <color rgb="FFFFFF00"/>
      </font>
      <numFmt numFmtId="180" formatCode="#,##0.00&quot; Дт/Кт&quot;;\(#,##0.00\)&quot; Дт/Кт&quot;"/>
      <fill>
        <patternFill>
          <bgColor rgb="FFFF0000"/>
        </patternFill>
      </fill>
    </dxf>
    <dxf>
      <font>
        <b val="0"/>
        <i val="0"/>
        <color rgb="FFFFFF00"/>
      </font>
      <numFmt numFmtId="180" formatCode="#,##0.00&quot; Дт/Кт&quot;;\(#,##0.00\)&quot; Дт/Кт&quot;"/>
      <fill>
        <patternFill>
          <bgColor rgb="FFFF0000"/>
        </patternFill>
      </fill>
    </dxf>
    <dxf>
      <font>
        <b val="0"/>
        <i val="0"/>
        <color rgb="FFFFFF00"/>
      </font>
      <numFmt numFmtId="165" formatCode="#,##0.00;\(#,##0.00\)"/>
      <fill>
        <patternFill>
          <bgColor rgb="FFA50021"/>
        </patternFill>
      </fill>
    </dxf>
    <dxf>
      <font>
        <color rgb="FFFFFF00"/>
      </font>
      <numFmt numFmtId="1" formatCode="0"/>
      <fill>
        <patternFill>
          <bgColor rgb="FFA50021"/>
        </patternFill>
      </fill>
    </dxf>
    <dxf>
      <font>
        <b val="0"/>
        <i val="0"/>
        <color rgb="FFFFFF00"/>
      </font>
      <numFmt numFmtId="180" formatCode="#,##0.00&quot; Дт/Кт&quot;;\(#,##0.00\)&quot; Дт/Кт&quot;"/>
      <fill>
        <patternFill>
          <bgColor rgb="FFFF0000"/>
        </patternFill>
      </fill>
    </dxf>
    <dxf>
      <fill>
        <patternFill>
          <bgColor indexed="26"/>
        </patternFill>
      </fill>
    </dxf>
    <dxf>
      <fill>
        <patternFill>
          <bgColor indexed="26"/>
        </patternFill>
      </fill>
    </dxf>
    <dxf>
      <font>
        <b val="0"/>
        <i val="0"/>
        <color rgb="FFFFFF00"/>
      </font>
      <numFmt numFmtId="181" formatCode="#,##0.00&quot; Дт&quot;;\(#,##0.00\)&quot; Дт&quot;"/>
      <fill>
        <patternFill>
          <bgColor rgb="FFFF0000"/>
        </patternFill>
      </fill>
    </dxf>
    <dxf>
      <font>
        <b val="0"/>
        <i val="0"/>
        <color rgb="FFFFFF00"/>
      </font>
      <numFmt numFmtId="180" formatCode="#,##0.00&quot; Дт/Кт&quot;;\(#,##0.00\)&quot; Дт/Кт&quot;"/>
      <fill>
        <patternFill>
          <bgColor rgb="FFFF0000"/>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ont>
        <condense val="0"/>
        <extend val="0"/>
        <color indexed="13"/>
      </font>
      <fill>
        <patternFill>
          <bgColor indexed="10"/>
        </patternFill>
      </fill>
      <border>
        <left style="thin">
          <color indexed="13"/>
        </left>
        <right style="thin">
          <color indexed="13"/>
        </right>
        <top style="thin">
          <color indexed="13"/>
        </top>
        <bottom style="thin">
          <color indexed="13"/>
        </bottom>
      </border>
    </dxf>
    <dxf>
      <font>
        <condense val="0"/>
        <extend val="0"/>
        <color indexed="13"/>
      </font>
      <fill>
        <patternFill>
          <bgColor indexed="10"/>
        </patternFill>
      </fill>
      <border>
        <left style="thin">
          <color indexed="13"/>
        </left>
        <right style="thin">
          <color indexed="13"/>
        </right>
        <top style="thin">
          <color indexed="13"/>
        </top>
        <bottom style="thin">
          <color indexed="13"/>
        </bottom>
      </border>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ont>
        <color rgb="FFFF0000"/>
      </font>
      <numFmt numFmtId="165" formatCode="#,##0.00;\(#,##0.00\)"/>
      <fill>
        <patternFill>
          <bgColor rgb="FFFFFF99"/>
        </patternFill>
      </fill>
    </dxf>
    <dxf>
      <font>
        <color rgb="FFFF0000"/>
      </font>
      <numFmt numFmtId="165" formatCode="#,##0.00;\(#,##0.00\)"/>
      <fill>
        <patternFill>
          <bgColor rgb="FFFFFF99"/>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ont>
        <color rgb="FFFFFF00"/>
      </font>
      <fill>
        <patternFill>
          <bgColor rgb="FFFF0000"/>
        </patternFill>
      </fill>
    </dxf>
    <dxf>
      <font>
        <b val="0"/>
        <i val="0"/>
        <color rgb="FFFFFF00"/>
      </font>
      <numFmt numFmtId="181" formatCode="#,##0.00&quot; Дт&quot;;\(#,##0.00\)&quot; Дт&quot;"/>
      <fill>
        <patternFill>
          <bgColor rgb="FFFF0000"/>
        </patternFill>
      </fill>
    </dxf>
    <dxf>
      <font>
        <b val="0"/>
        <i val="0"/>
        <color rgb="FFFFFF00"/>
      </font>
      <numFmt numFmtId="181" formatCode="#,##0.00&quot; Дт&quot;;\(#,##0.00\)&quot; Дт&quot;"/>
      <fill>
        <patternFill>
          <bgColor rgb="FFFF0000"/>
        </patternFill>
      </fill>
    </dxf>
    <dxf>
      <font>
        <b val="0"/>
        <i val="0"/>
        <color rgb="FFFFFF00"/>
      </font>
      <numFmt numFmtId="181" formatCode="#,##0.00&quot; Дт&quot;;\(#,##0.00\)&quot; Дт&quot;"/>
      <fill>
        <patternFill>
          <bgColor rgb="FFFF0000"/>
        </patternFill>
      </fill>
    </dxf>
    <dxf>
      <font>
        <b val="0"/>
        <i val="0"/>
        <color rgb="FFFFFF00"/>
      </font>
      <numFmt numFmtId="181" formatCode="#,##0.00&quot; Дт&quot;;\(#,##0.00\)&quot; Дт&quot;"/>
      <fill>
        <patternFill>
          <bgColor rgb="FFFF0000"/>
        </patternFill>
      </fill>
    </dxf>
    <dxf>
      <font>
        <b val="0"/>
        <i val="0"/>
        <color rgb="FFFFFF00"/>
      </font>
      <numFmt numFmtId="181" formatCode="#,##0.00&quot; Дт&quot;;\(#,##0.00\)&quot; Дт&quot;"/>
      <fill>
        <patternFill>
          <bgColor rgb="FFFF0000"/>
        </patternFill>
      </fill>
    </dxf>
    <dxf>
      <font>
        <b val="0"/>
        <i val="0"/>
        <color rgb="FFFFFF00"/>
      </font>
      <numFmt numFmtId="181" formatCode="#,##0.00&quot; Дт&quot;;\(#,##0.00\)&quot; Дт&quot;"/>
      <fill>
        <patternFill>
          <bgColor rgb="FFFF0000"/>
        </patternFill>
      </fill>
    </dxf>
    <dxf>
      <font>
        <b val="0"/>
        <i val="0"/>
        <color rgb="FFFFFF00"/>
      </font>
      <numFmt numFmtId="181" formatCode="#,##0.00&quot; Дт&quot;;\(#,##0.00\)&quot; Дт&quot;"/>
      <fill>
        <patternFill>
          <bgColor rgb="FFFF0000"/>
        </patternFill>
      </fill>
    </dxf>
    <dxf>
      <font>
        <b val="0"/>
        <i val="0"/>
        <color rgb="FFFFFF00"/>
      </font>
      <numFmt numFmtId="181" formatCode="#,##0.00&quot; Дт&quot;;\(#,##0.00\)&quot; Дт&quot;"/>
      <fill>
        <patternFill>
          <bgColor rgb="FFFF0000"/>
        </patternFill>
      </fill>
    </dxf>
    <dxf>
      <font>
        <b val="0"/>
        <i val="0"/>
        <color rgb="FFFFFF00"/>
      </font>
      <numFmt numFmtId="181" formatCode="#,##0.00&quot; Дт&quot;;\(#,##0.00\)&quot; Дт&quot;"/>
      <fill>
        <patternFill>
          <bgColor rgb="FFFF0000"/>
        </patternFill>
      </fill>
    </dxf>
    <dxf>
      <font>
        <b val="0"/>
        <i val="0"/>
        <color rgb="FFFFFF00"/>
      </font>
      <numFmt numFmtId="181" formatCode="#,##0.00&quot; Дт&quot;;\(#,##0.00\)&quot; Дт&quot;"/>
      <fill>
        <patternFill>
          <bgColor rgb="FFFF0000"/>
        </patternFill>
      </fill>
    </dxf>
    <dxf>
      <font>
        <b val="0"/>
        <i val="0"/>
        <color rgb="FFFFFF00"/>
      </font>
      <numFmt numFmtId="181" formatCode="#,##0.00&quot; Дт&quot;;\(#,##0.00\)&quot; Дт&quot;"/>
      <fill>
        <patternFill>
          <bgColor rgb="FFFF0000"/>
        </patternFill>
      </fill>
    </dxf>
    <dxf>
      <font>
        <b val="0"/>
        <i val="0"/>
        <color rgb="FFFFFF00"/>
      </font>
      <numFmt numFmtId="182" formatCode="#,##0.00&quot; Кт&quot;;\(#,##0.00\)&quot; Кт&quot;"/>
      <fill>
        <patternFill>
          <bgColor rgb="FFFF0000"/>
        </patternFill>
      </fill>
    </dxf>
    <dxf>
      <font>
        <b val="0"/>
        <i val="0"/>
        <color rgb="FFFFFF00"/>
      </font>
      <numFmt numFmtId="181" formatCode="#,##0.00&quot; Дт&quot;;\(#,##0.00\)&quot; Дт&quot;"/>
      <fill>
        <patternFill>
          <bgColor rgb="FFFF0000"/>
        </patternFill>
      </fill>
    </dxf>
    <dxf>
      <font>
        <b val="0"/>
        <i val="0"/>
        <color rgb="FFFFFF00"/>
      </font>
      <numFmt numFmtId="181" formatCode="#,##0.00&quot; Дт&quot;;\(#,##0.00\)&quot; Дт&quot;"/>
      <fill>
        <patternFill>
          <bgColor rgb="FFFF0000"/>
        </patternFill>
      </fill>
    </dxf>
    <dxf>
      <font>
        <b val="0"/>
        <i val="0"/>
        <color rgb="FFFFFF00"/>
      </font>
      <numFmt numFmtId="181" formatCode="#,##0.00&quot; Дт&quot;;\(#,##0.00\)&quot; Дт&quot;"/>
      <fill>
        <patternFill>
          <bgColor rgb="FFFF0000"/>
        </patternFill>
      </fill>
    </dxf>
    <dxf>
      <font>
        <b val="0"/>
        <i val="0"/>
        <color rgb="FFFFFF00"/>
      </font>
      <numFmt numFmtId="181" formatCode="#,##0.00&quot; Дт&quot;;\(#,##0.00\)&quot; Дт&quot;"/>
      <fill>
        <patternFill>
          <bgColor rgb="FFFF0000"/>
        </patternFill>
      </fill>
    </dxf>
    <dxf>
      <font>
        <b val="0"/>
        <i val="0"/>
        <color rgb="FFFFFF00"/>
      </font>
      <numFmt numFmtId="181" formatCode="#,##0.00&quot; Дт&quot;;\(#,##0.00\)&quot; Дт&quot;"/>
      <fill>
        <patternFill>
          <bgColor rgb="FFFF0000"/>
        </patternFill>
      </fill>
    </dxf>
    <dxf>
      <font>
        <b val="0"/>
        <i val="0"/>
        <color rgb="FFFFFF00"/>
      </font>
      <numFmt numFmtId="181" formatCode="#,##0.00&quot; Дт&quot;;\(#,##0.00\)&quot; Дт&quot;"/>
      <fill>
        <patternFill>
          <bgColor rgb="FFFF0000"/>
        </patternFill>
      </fill>
    </dxf>
    <dxf>
      <font>
        <b val="0"/>
        <i val="0"/>
        <color rgb="FFFFFF00"/>
      </font>
      <numFmt numFmtId="181" formatCode="#,##0.00&quot; Дт&quot;;\(#,##0.00\)&quot; Дт&quot;"/>
      <fill>
        <patternFill>
          <bgColor rgb="FFFF0000"/>
        </patternFill>
      </fill>
    </dxf>
    <dxf>
      <font>
        <b val="0"/>
        <i val="0"/>
        <color rgb="FFFFFF00"/>
      </font>
      <numFmt numFmtId="181" formatCode="#,##0.00&quot; Дт&quot;;\(#,##0.00\)&quot; Дт&quot;"/>
      <fill>
        <patternFill>
          <bgColor rgb="FFFF0000"/>
        </patternFill>
      </fill>
    </dxf>
    <dxf>
      <font>
        <b val="0"/>
        <i val="0"/>
        <color rgb="FFFFFF00"/>
      </font>
      <numFmt numFmtId="181" formatCode="#,##0.00&quot; Дт&quot;;\(#,##0.00\)&quot; Дт&quot;"/>
      <fill>
        <patternFill>
          <bgColor rgb="FFFF0000"/>
        </patternFill>
      </fill>
    </dxf>
    <dxf>
      <font>
        <b val="0"/>
        <i val="0"/>
        <color rgb="FFFFFF00"/>
      </font>
      <numFmt numFmtId="181" formatCode="#,##0.00&quot; Дт&quot;;\(#,##0.00\)&quot; Дт&quot;"/>
      <fill>
        <patternFill>
          <bgColor rgb="FFFF0000"/>
        </patternFill>
      </fill>
    </dxf>
    <dxf>
      <font>
        <b val="0"/>
        <i val="0"/>
        <color rgb="FFFFFF00"/>
      </font>
      <numFmt numFmtId="182" formatCode="#,##0.00&quot; Кт&quot;;\(#,##0.00\)&quot; Кт&quot;"/>
      <fill>
        <patternFill>
          <bgColor rgb="FFFF0000"/>
        </patternFill>
      </fill>
    </dxf>
    <dxf>
      <font>
        <b val="0"/>
        <i val="0"/>
        <color rgb="FFFFFF00"/>
      </font>
      <numFmt numFmtId="182" formatCode="#,##0.00&quot; Кт&quot;;\(#,##0.00\)&quot; Кт&quot;"/>
      <fill>
        <patternFill>
          <bgColor rgb="FFFF0000"/>
        </patternFill>
      </fill>
    </dxf>
    <dxf>
      <font>
        <b val="0"/>
        <i val="0"/>
        <color rgb="FFFFFF00"/>
      </font>
      <numFmt numFmtId="181" formatCode="#,##0.00&quot; Дт&quot;;\(#,##0.00\)&quot; Дт&quot;"/>
      <fill>
        <patternFill>
          <bgColor rgb="FFFF0000"/>
        </patternFill>
      </fill>
    </dxf>
    <dxf>
      <font>
        <b val="0"/>
        <i val="0"/>
        <color rgb="FFFFFF00"/>
      </font>
      <numFmt numFmtId="181" formatCode="#,##0.00&quot; Дт&quot;;\(#,##0.00\)&quot; Дт&quot;"/>
      <fill>
        <patternFill>
          <bgColor rgb="FFFF0000"/>
        </patternFill>
      </fill>
    </dxf>
    <dxf>
      <font>
        <b val="0"/>
        <i val="0"/>
        <color rgb="FFFFFF00"/>
      </font>
      <numFmt numFmtId="181" formatCode="#,##0.00&quot; Дт&quot;;\(#,##0.00\)&quot; Дт&quot;"/>
      <fill>
        <patternFill>
          <bgColor rgb="FFFF0000"/>
        </patternFill>
      </fill>
    </dxf>
    <dxf>
      <font>
        <b val="0"/>
        <i val="0"/>
        <color rgb="FFFFFF00"/>
      </font>
      <numFmt numFmtId="181" formatCode="#,##0.00&quot; Дт&quot;;\(#,##0.00\)&quot; Дт&quot;"/>
      <fill>
        <patternFill>
          <bgColor rgb="FFFF0000"/>
        </patternFill>
      </fill>
    </dxf>
    <dxf>
      <font>
        <b val="0"/>
        <i val="0"/>
        <color rgb="FFFFFF00"/>
      </font>
      <numFmt numFmtId="181" formatCode="#,##0.00&quot; Дт&quot;;\(#,##0.00\)&quot; Дт&quot;"/>
      <fill>
        <patternFill>
          <bgColor rgb="FFFF0000"/>
        </patternFill>
      </fill>
    </dxf>
    <dxf>
      <font>
        <b val="0"/>
        <i val="0"/>
        <color rgb="FFFFFF00"/>
      </font>
      <numFmt numFmtId="181" formatCode="#,##0.00&quot; Дт&quot;;\(#,##0.00\)&quot; Дт&quot;"/>
      <fill>
        <patternFill>
          <bgColor rgb="FFFF0000"/>
        </patternFill>
      </fill>
    </dxf>
    <dxf>
      <font>
        <b val="0"/>
        <i val="0"/>
        <color rgb="FFFFFF00"/>
      </font>
      <numFmt numFmtId="181" formatCode="#,##0.00&quot; Дт&quot;;\(#,##0.00\)&quot; Дт&quot;"/>
      <fill>
        <patternFill>
          <bgColor rgb="FFFF0000"/>
        </patternFill>
      </fill>
    </dxf>
    <dxf>
      <font>
        <b val="0"/>
        <i val="0"/>
        <color rgb="FFFFFF00"/>
      </font>
      <numFmt numFmtId="181" formatCode="#,##0.00&quot; Дт&quot;;\(#,##0.00\)&quot; Дт&quot;"/>
      <fill>
        <patternFill>
          <bgColor rgb="FFFF0000"/>
        </patternFill>
      </fill>
    </dxf>
    <dxf>
      <font>
        <b val="0"/>
        <i val="0"/>
        <color rgb="FFFFFF00"/>
      </font>
      <numFmt numFmtId="181" formatCode="#,##0.00&quot; Дт&quot;;\(#,##0.00\)&quot; Дт&quot;"/>
      <fill>
        <patternFill>
          <bgColor rgb="FFFF0000"/>
        </patternFill>
      </fill>
    </dxf>
    <dxf>
      <font>
        <b val="0"/>
        <i val="0"/>
        <color rgb="FFFFFF00"/>
      </font>
      <numFmt numFmtId="181" formatCode="#,##0.00&quot; Дт&quot;;\(#,##0.00\)&quot; Дт&quot;"/>
      <fill>
        <patternFill>
          <bgColor rgb="FFFF0000"/>
        </patternFill>
      </fill>
    </dxf>
    <dxf>
      <font>
        <b val="0"/>
        <i val="0"/>
        <color rgb="FFFFFF00"/>
      </font>
      <numFmt numFmtId="181" formatCode="#,##0.00&quot; Дт&quot;;\(#,##0.00\)&quot; Дт&quot;"/>
      <fill>
        <patternFill>
          <bgColor rgb="FFFF0000"/>
        </patternFill>
      </fill>
    </dxf>
    <dxf>
      <font>
        <b val="0"/>
        <i val="0"/>
        <color rgb="FFFFFF00"/>
      </font>
      <numFmt numFmtId="181" formatCode="#,##0.00&quot; Дт&quot;;\(#,##0.00\)&quot; Дт&quot;"/>
      <fill>
        <patternFill>
          <bgColor rgb="FFFF0000"/>
        </patternFill>
      </fill>
    </dxf>
    <dxf>
      <font>
        <b val="0"/>
        <i val="0"/>
        <color rgb="FFFFFF00"/>
      </font>
      <numFmt numFmtId="181" formatCode="#,##0.00&quot; Дт&quot;;\(#,##0.00\)&quot; Дт&quot;"/>
      <fill>
        <patternFill>
          <bgColor rgb="FFFF0000"/>
        </patternFill>
      </fill>
    </dxf>
    <dxf>
      <font>
        <b val="0"/>
        <i val="0"/>
        <color rgb="FFFFFF00"/>
      </font>
      <numFmt numFmtId="181" formatCode="#,##0.00&quot; Дт&quot;;\(#,##0.00\)&quot; Дт&quot;"/>
      <fill>
        <patternFill>
          <bgColor rgb="FFFF0000"/>
        </patternFill>
      </fill>
    </dxf>
    <dxf>
      <font>
        <b val="0"/>
        <i val="0"/>
        <color rgb="FFFFFF00"/>
      </font>
      <numFmt numFmtId="181" formatCode="#,##0.00&quot; Дт&quot;;\(#,##0.00\)&quot; Дт&quot;"/>
      <fill>
        <patternFill>
          <bgColor rgb="FFFF0000"/>
        </patternFill>
      </fill>
    </dxf>
    <dxf>
      <font>
        <b val="0"/>
        <i val="0"/>
        <color rgb="FFFFFF00"/>
      </font>
      <numFmt numFmtId="181" formatCode="#,##0.00&quot; Дт&quot;;\(#,##0.00\)&quot; Дт&quot;"/>
      <fill>
        <patternFill>
          <bgColor rgb="FFFF0000"/>
        </patternFill>
      </fill>
    </dxf>
    <dxf>
      <font>
        <b val="0"/>
        <i val="0"/>
        <color rgb="FFFFFF00"/>
      </font>
      <numFmt numFmtId="181" formatCode="#,##0.00&quot; Дт&quot;;\(#,##0.00\)&quot; Дт&quot;"/>
      <fill>
        <patternFill>
          <bgColor rgb="FFFF0000"/>
        </patternFill>
      </fill>
    </dxf>
    <dxf>
      <font>
        <b val="0"/>
        <i val="0"/>
        <color rgb="FFFFFF00"/>
      </font>
      <numFmt numFmtId="181" formatCode="#,##0.00&quot; Дт&quot;;\(#,##0.00\)&quot; Дт&quot;"/>
      <fill>
        <patternFill>
          <bgColor rgb="FFFF0000"/>
        </patternFill>
      </fill>
    </dxf>
    <dxf>
      <font>
        <b val="0"/>
        <i val="0"/>
        <color rgb="FFFFFF00"/>
      </font>
      <numFmt numFmtId="181" formatCode="#,##0.00&quot; Дт&quot;;\(#,##0.00\)&quot; Дт&quot;"/>
      <fill>
        <patternFill>
          <bgColor rgb="FFFF0000"/>
        </patternFill>
      </fill>
    </dxf>
    <dxf>
      <font>
        <b val="0"/>
        <i val="0"/>
        <color rgb="FFFFFF00"/>
      </font>
      <numFmt numFmtId="181" formatCode="#,##0.00&quot; Дт&quot;;\(#,##0.00\)&quot; Дт&quot;"/>
      <fill>
        <patternFill>
          <bgColor rgb="FFFF0000"/>
        </patternFill>
      </fill>
    </dxf>
    <dxf>
      <font>
        <b val="0"/>
        <i val="0"/>
        <color rgb="FFFFFF00"/>
      </font>
      <numFmt numFmtId="181" formatCode="#,##0.00&quot; Дт&quot;;\(#,##0.00\)&quot; Дт&quot;"/>
      <fill>
        <patternFill>
          <bgColor rgb="FFFF0000"/>
        </patternFill>
      </fill>
    </dxf>
    <dxf>
      <font>
        <b val="0"/>
        <i val="0"/>
        <color rgb="FFFFFF00"/>
      </font>
      <numFmt numFmtId="181" formatCode="#,##0.00&quot; Дт&quot;;\(#,##0.00\)&quot; Дт&quot;"/>
      <fill>
        <patternFill>
          <bgColor rgb="FFFF0000"/>
        </patternFill>
      </fill>
    </dxf>
    <dxf>
      <font>
        <b val="0"/>
        <i val="0"/>
        <color rgb="FFFFFF00"/>
      </font>
      <numFmt numFmtId="182" formatCode="#,##0.00&quot; Кт&quot;;\(#,##0.00\)&quot; Кт&quot;"/>
      <fill>
        <patternFill>
          <bgColor rgb="FFFF0000"/>
        </patternFill>
      </fill>
    </dxf>
    <dxf>
      <font>
        <b val="0"/>
        <i val="0"/>
        <color rgb="FFFFFF00"/>
      </font>
      <numFmt numFmtId="182" formatCode="#,##0.00&quot; Кт&quot;;\(#,##0.00\)&quot; Кт&quot;"/>
      <fill>
        <patternFill>
          <bgColor rgb="FFFF0000"/>
        </patternFill>
      </fill>
    </dxf>
    <dxf>
      <font>
        <b val="0"/>
        <i val="0"/>
        <color rgb="FFFFFF00"/>
      </font>
      <numFmt numFmtId="182" formatCode="#,##0.00&quot; Кт&quot;;\(#,##0.00\)&quot; Кт&quot;"/>
      <fill>
        <patternFill>
          <bgColor rgb="FFFF0000"/>
        </patternFill>
      </fill>
    </dxf>
    <dxf>
      <font>
        <b val="0"/>
        <i val="0"/>
        <color rgb="FFFFFF00"/>
      </font>
      <numFmt numFmtId="182" formatCode="#,##0.00&quot; Кт&quot;;\(#,##0.00\)&quot; Кт&quot;"/>
      <fill>
        <patternFill>
          <bgColor rgb="FFFF0000"/>
        </patternFill>
      </fill>
    </dxf>
    <dxf>
      <font>
        <b val="0"/>
        <i val="0"/>
        <color rgb="FFFFFF00"/>
      </font>
      <numFmt numFmtId="182" formatCode="#,##0.00&quot; Кт&quot;;\(#,##0.00\)&quot; Кт&quot;"/>
      <fill>
        <patternFill>
          <bgColor rgb="FFFF0000"/>
        </patternFill>
      </fill>
    </dxf>
    <dxf>
      <font>
        <b val="0"/>
        <i val="0"/>
        <color rgb="FFFFFF00"/>
      </font>
      <numFmt numFmtId="182" formatCode="#,##0.00&quot; Кт&quot;;\(#,##0.00\)&quot; Кт&quot;"/>
      <fill>
        <patternFill>
          <bgColor rgb="FFFF0000"/>
        </patternFill>
      </fill>
    </dxf>
    <dxf>
      <font>
        <b val="0"/>
        <i val="0"/>
        <color rgb="FFFFFF00"/>
      </font>
      <numFmt numFmtId="182" formatCode="#,##0.00&quot; Кт&quot;;\(#,##0.00\)&quot; Кт&quot;"/>
      <fill>
        <patternFill>
          <bgColor rgb="FFFF0000"/>
        </patternFill>
      </fill>
    </dxf>
    <dxf>
      <font>
        <b val="0"/>
        <i val="0"/>
        <color rgb="FFFFFF00"/>
      </font>
      <numFmt numFmtId="182" formatCode="#,##0.00&quot; Кт&quot;;\(#,##0.00\)&quot; Кт&quot;"/>
      <fill>
        <patternFill>
          <bgColor rgb="FFFF0000"/>
        </patternFill>
      </fill>
    </dxf>
    <dxf>
      <font>
        <b val="0"/>
        <i val="0"/>
        <color rgb="FFFFFF00"/>
      </font>
      <numFmt numFmtId="182" formatCode="#,##0.00&quot; Кт&quot;;\(#,##0.00\)&quot; Кт&quot;"/>
      <fill>
        <patternFill>
          <bgColor rgb="FFFF0000"/>
        </patternFill>
      </fill>
    </dxf>
    <dxf>
      <font>
        <b val="0"/>
        <i val="0"/>
        <color rgb="FFFFFF00"/>
      </font>
      <numFmt numFmtId="182" formatCode="#,##0.00&quot; Кт&quot;;\(#,##0.00\)&quot; Кт&quot;"/>
      <fill>
        <patternFill>
          <bgColor rgb="FFFF0000"/>
        </patternFill>
      </fill>
    </dxf>
    <dxf>
      <font>
        <b val="0"/>
        <i val="0"/>
        <color rgb="FFFFFF00"/>
      </font>
      <numFmt numFmtId="182" formatCode="#,##0.00&quot; Кт&quot;;\(#,##0.00\)&quot; Кт&quot;"/>
      <fill>
        <patternFill>
          <bgColor rgb="FFFF0000"/>
        </patternFill>
      </fill>
    </dxf>
    <dxf>
      <font>
        <b val="0"/>
        <i val="0"/>
        <color rgb="FFFFFF00"/>
      </font>
      <numFmt numFmtId="182" formatCode="#,##0.00&quot; Кт&quot;;\(#,##0.00\)&quot; Кт&quot;"/>
      <fill>
        <patternFill>
          <bgColor rgb="FFFF0000"/>
        </patternFill>
      </fill>
    </dxf>
    <dxf>
      <font>
        <b val="0"/>
        <i val="0"/>
        <color rgb="FFFFFF00"/>
      </font>
      <numFmt numFmtId="182" formatCode="#,##0.00&quot; Кт&quot;;\(#,##0.00\)&quot; Кт&quot;"/>
      <fill>
        <patternFill>
          <bgColor rgb="FFFF0000"/>
        </patternFill>
      </fill>
    </dxf>
    <dxf>
      <font>
        <b val="0"/>
        <i val="0"/>
        <color rgb="FFFFFF00"/>
      </font>
      <numFmt numFmtId="182" formatCode="#,##0.00&quot; Кт&quot;;\(#,##0.00\)&quot; Кт&quot;"/>
      <fill>
        <patternFill>
          <bgColor rgb="FFFF0000"/>
        </patternFill>
      </fill>
    </dxf>
    <dxf>
      <font>
        <b val="0"/>
        <i val="0"/>
        <color rgb="FFFFFF00"/>
      </font>
      <numFmt numFmtId="182" formatCode="#,##0.00&quot; Кт&quot;;\(#,##0.00\)&quot; Кт&quot;"/>
      <fill>
        <patternFill>
          <bgColor rgb="FFFF0000"/>
        </patternFill>
      </fill>
    </dxf>
    <dxf>
      <font>
        <b val="0"/>
        <i val="0"/>
        <color rgb="FFFFFF00"/>
      </font>
      <numFmt numFmtId="182" formatCode="#,##0.00&quot; Кт&quot;;\(#,##0.00\)&quot; Кт&quot;"/>
      <fill>
        <patternFill>
          <bgColor rgb="FFFF0000"/>
        </patternFill>
      </fill>
    </dxf>
    <dxf>
      <font>
        <b val="0"/>
        <i val="0"/>
        <color rgb="FFFFFF00"/>
      </font>
      <numFmt numFmtId="182" formatCode="#,##0.00&quot; Кт&quot;;\(#,##0.00\)&quot; Кт&quot;"/>
      <fill>
        <patternFill>
          <bgColor rgb="FFFF0000"/>
        </patternFill>
      </fill>
    </dxf>
    <dxf>
      <font>
        <b val="0"/>
        <i val="0"/>
        <color rgb="FFFFFF00"/>
      </font>
      <numFmt numFmtId="182" formatCode="#,##0.00&quot; Кт&quot;;\(#,##0.00\)&quot; Кт&quot;"/>
      <fill>
        <patternFill>
          <bgColor rgb="FFFF0000"/>
        </patternFill>
      </fill>
    </dxf>
    <dxf>
      <font>
        <b val="0"/>
        <i val="0"/>
        <color rgb="FFFFFF00"/>
      </font>
      <numFmt numFmtId="182" formatCode="#,##0.00&quot; Кт&quot;;\(#,##0.00\)&quot; Кт&quot;"/>
      <fill>
        <patternFill>
          <bgColor rgb="FFFF0000"/>
        </patternFill>
      </fill>
    </dxf>
    <dxf>
      <font>
        <b val="0"/>
        <i val="0"/>
        <color rgb="FFFFFF00"/>
      </font>
      <numFmt numFmtId="182" formatCode="#,##0.00&quot; Кт&quot;;\(#,##0.00\)&quot; Кт&quot;"/>
      <fill>
        <patternFill>
          <bgColor rgb="FFFF0000"/>
        </patternFill>
      </fill>
    </dxf>
    <dxf>
      <font>
        <b val="0"/>
        <i val="0"/>
        <color rgb="FFFFFF00"/>
      </font>
      <numFmt numFmtId="182" formatCode="#,##0.00&quot; Кт&quot;;\(#,##0.00\)&quot; Кт&quot;"/>
      <fill>
        <patternFill>
          <bgColor rgb="FFFF0000"/>
        </patternFill>
      </fill>
    </dxf>
    <dxf>
      <font>
        <b val="0"/>
        <i val="0"/>
        <color rgb="FFFFFF00"/>
      </font>
      <numFmt numFmtId="182" formatCode="#,##0.00&quot; Кт&quot;;\(#,##0.00\)&quot; Кт&quot;"/>
      <fill>
        <patternFill>
          <bgColor rgb="FFFF0000"/>
        </patternFill>
      </fill>
    </dxf>
    <dxf>
      <font>
        <b val="0"/>
        <i val="0"/>
        <color rgb="FFFFFF00"/>
      </font>
      <numFmt numFmtId="182" formatCode="#,##0.00&quot; Кт&quot;;\(#,##0.00\)&quot; Кт&quot;"/>
      <fill>
        <patternFill>
          <bgColor rgb="FFFF0000"/>
        </patternFill>
      </fill>
    </dxf>
    <dxf>
      <font>
        <b val="0"/>
        <i val="0"/>
        <color rgb="FFFFFF00"/>
      </font>
      <numFmt numFmtId="182" formatCode="#,##0.00&quot; Кт&quot;;\(#,##0.00\)&quot; Кт&quot;"/>
      <fill>
        <patternFill>
          <bgColor rgb="FFFF0000"/>
        </patternFill>
      </fill>
    </dxf>
    <dxf>
      <font>
        <b val="0"/>
        <i val="0"/>
        <color rgb="FFFFFF00"/>
      </font>
      <numFmt numFmtId="182" formatCode="#,##0.00&quot; Кт&quot;;\(#,##0.00\)&quot; Кт&quot;"/>
      <fill>
        <patternFill>
          <bgColor rgb="FFFF0000"/>
        </patternFill>
      </fill>
    </dxf>
    <dxf>
      <font>
        <b val="0"/>
        <i val="0"/>
        <color rgb="FFFFFF00"/>
      </font>
      <numFmt numFmtId="182" formatCode="#,##0.00&quot; Кт&quot;;\(#,##0.00\)&quot; Кт&quot;"/>
      <fill>
        <patternFill>
          <bgColor rgb="FFFF0000"/>
        </patternFill>
      </fill>
    </dxf>
    <dxf>
      <font>
        <b val="0"/>
        <i val="0"/>
        <color rgb="FFFFFF00"/>
      </font>
      <numFmt numFmtId="182" formatCode="#,##0.00&quot; Кт&quot;;\(#,##0.00\)&quot; Кт&quot;"/>
      <fill>
        <patternFill>
          <bgColor rgb="FFFF0000"/>
        </patternFill>
      </fill>
    </dxf>
    <dxf>
      <font>
        <b val="0"/>
        <i val="0"/>
        <color rgb="FFFFFF00"/>
      </font>
      <numFmt numFmtId="182" formatCode="#,##0.00&quot; Кт&quot;;\(#,##0.00\)&quot; Кт&quot;"/>
      <fill>
        <patternFill>
          <bgColor rgb="FFFF0000"/>
        </patternFill>
      </fill>
    </dxf>
    <dxf>
      <font>
        <b val="0"/>
        <i val="0"/>
        <color rgb="FFFFFF00"/>
      </font>
      <numFmt numFmtId="182" formatCode="#,##0.00&quot; Кт&quot;;\(#,##0.00\)&quot; Кт&quot;"/>
      <fill>
        <patternFill>
          <bgColor rgb="FFFF0000"/>
        </patternFill>
      </fill>
    </dxf>
    <dxf>
      <font>
        <b val="0"/>
        <i val="0"/>
        <color rgb="FFFFFF00"/>
      </font>
      <numFmt numFmtId="182" formatCode="#,##0.00&quot; Кт&quot;;\(#,##0.00\)&quot; Кт&quot;"/>
      <fill>
        <patternFill>
          <bgColor rgb="FFFF0000"/>
        </patternFill>
      </fill>
    </dxf>
    <dxf>
      <font>
        <b val="0"/>
        <i val="0"/>
        <color rgb="FFFFFF00"/>
      </font>
      <numFmt numFmtId="182" formatCode="#,##0.00&quot; Кт&quot;;\(#,##0.00\)&quot; Кт&quot;"/>
      <fill>
        <patternFill>
          <bgColor rgb="FFFF0000"/>
        </patternFill>
      </fill>
    </dxf>
    <dxf>
      <font>
        <b val="0"/>
        <i val="0"/>
        <color rgb="FFFFFF00"/>
      </font>
      <numFmt numFmtId="182" formatCode="#,##0.00&quot; Кт&quot;;\(#,##0.00\)&quot; Кт&quot;"/>
      <fill>
        <patternFill>
          <bgColor rgb="FFFF0000"/>
        </patternFill>
      </fill>
    </dxf>
    <dxf>
      <font>
        <b val="0"/>
        <i val="0"/>
        <color rgb="FFFFFF00"/>
      </font>
      <numFmt numFmtId="182" formatCode="#,##0.00&quot; Кт&quot;;\(#,##0.00\)&quot; Кт&quot;"/>
      <fill>
        <patternFill>
          <bgColor rgb="FFFF0000"/>
        </patternFill>
      </fill>
    </dxf>
    <dxf>
      <font>
        <b val="0"/>
        <i val="0"/>
        <color rgb="FFFFFF00"/>
      </font>
      <numFmt numFmtId="182" formatCode="#,##0.00&quot; Кт&quot;;\(#,##0.00\)&quot; Кт&quot;"/>
      <fill>
        <patternFill>
          <bgColor rgb="FFFF0000"/>
        </patternFill>
      </fill>
    </dxf>
    <dxf>
      <font>
        <b val="0"/>
        <i val="0"/>
        <color rgb="FFFFFF00"/>
      </font>
      <numFmt numFmtId="182" formatCode="#,##0.00&quot; Кт&quot;;\(#,##0.00\)&quot; Кт&quot;"/>
      <fill>
        <patternFill>
          <bgColor rgb="FFFF0000"/>
        </patternFill>
      </fill>
    </dxf>
    <dxf>
      <font>
        <b val="0"/>
        <i val="0"/>
        <color rgb="FFFFFF00"/>
      </font>
      <numFmt numFmtId="182" formatCode="#,##0.00&quot; Кт&quot;;\(#,##0.00\)&quot; Кт&quot;"/>
      <fill>
        <patternFill>
          <bgColor rgb="FFFF0000"/>
        </patternFill>
      </fill>
    </dxf>
    <dxf>
      <font>
        <b val="0"/>
        <i val="0"/>
        <color rgb="FFFFFF00"/>
      </font>
      <numFmt numFmtId="182" formatCode="#,##0.00&quot; Кт&quot;;\(#,##0.00\)&quot; Кт&quot;"/>
      <fill>
        <patternFill>
          <bgColor rgb="FFFF0000"/>
        </patternFill>
      </fill>
    </dxf>
    <dxf>
      <font>
        <b val="0"/>
        <i val="0"/>
        <color rgb="FFFFFF00"/>
      </font>
      <numFmt numFmtId="182" formatCode="#,##0.00&quot; Кт&quot;;\(#,##0.00\)&quot; Кт&quot;"/>
      <fill>
        <patternFill>
          <bgColor rgb="FFFF0000"/>
        </patternFill>
      </fill>
    </dxf>
    <dxf>
      <font>
        <b val="0"/>
        <i val="0"/>
        <color rgb="FFFFFF00"/>
      </font>
      <numFmt numFmtId="182" formatCode="#,##0.00&quot; Кт&quot;;\(#,##0.00\)&quot; Кт&quot;"/>
      <fill>
        <patternFill>
          <bgColor rgb="FFFF0000"/>
        </patternFill>
      </fill>
    </dxf>
    <dxf>
      <font>
        <b val="0"/>
        <i val="0"/>
        <color rgb="FFFFFF00"/>
      </font>
      <numFmt numFmtId="182" formatCode="#,##0.00&quot; Кт&quot;;\(#,##0.00\)&quot; Кт&quot;"/>
      <fill>
        <patternFill>
          <bgColor rgb="FFFF0000"/>
        </patternFill>
      </fill>
    </dxf>
    <dxf>
      <font>
        <b val="0"/>
        <i val="0"/>
        <color rgb="FFFFFF00"/>
      </font>
      <numFmt numFmtId="182" formatCode="#,##0.00&quot; Кт&quot;;\(#,##0.00\)&quot; Кт&quot;"/>
      <fill>
        <patternFill>
          <bgColor rgb="FFFF0000"/>
        </patternFill>
      </fill>
    </dxf>
    <dxf>
      <font>
        <b val="0"/>
        <i val="0"/>
        <color rgb="FFFFFF00"/>
      </font>
      <numFmt numFmtId="182" formatCode="#,##0.00&quot; Кт&quot;;\(#,##0.00\)&quot; Кт&quot;"/>
      <fill>
        <patternFill>
          <bgColor rgb="FFFF0000"/>
        </patternFill>
      </fill>
    </dxf>
    <dxf>
      <font>
        <b val="0"/>
        <i val="0"/>
        <color rgb="FFFFFF00"/>
      </font>
      <numFmt numFmtId="182" formatCode="#,##0.00&quot; Кт&quot;;\(#,##0.00\)&quot; Кт&quot;"/>
      <fill>
        <patternFill>
          <bgColor rgb="FFFF0000"/>
        </patternFill>
      </fill>
    </dxf>
    <dxf>
      <font>
        <b val="0"/>
        <i val="0"/>
        <color rgb="FFFFFF00"/>
      </font>
      <numFmt numFmtId="182" formatCode="#,##0.00&quot; Кт&quot;;\(#,##0.00\)&quot; Кт&quot;"/>
      <fill>
        <patternFill>
          <bgColor rgb="FFFF0000"/>
        </patternFill>
      </fill>
    </dxf>
    <dxf>
      <font>
        <b val="0"/>
        <i val="0"/>
        <color rgb="FFFFFF00"/>
      </font>
      <numFmt numFmtId="182" formatCode="#,##0.00&quot; Кт&quot;;\(#,##0.00\)&quot; Кт&quot;"/>
      <fill>
        <patternFill>
          <bgColor rgb="FFFF0000"/>
        </patternFill>
      </fill>
    </dxf>
    <dxf>
      <font>
        <b val="0"/>
        <i val="0"/>
        <color rgb="FFFFFF00"/>
      </font>
      <numFmt numFmtId="182" formatCode="#,##0.00&quot; Кт&quot;;\(#,##0.00\)&quot; Кт&quot;"/>
      <fill>
        <patternFill>
          <bgColor rgb="FFFF0000"/>
        </patternFill>
      </fill>
    </dxf>
    <dxf>
      <font>
        <b val="0"/>
        <i val="0"/>
        <color rgb="FFFFFF00"/>
      </font>
      <numFmt numFmtId="182" formatCode="#,##0.00&quot; Кт&quot;;\(#,##0.00\)&quot; Кт&quot;"/>
      <fill>
        <patternFill>
          <bgColor rgb="FFFF0000"/>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ont>
        <color rgb="FFFFFF00"/>
      </font>
      <numFmt numFmtId="183" formatCode="&quot;Грешка: Кт &lt; &gt;  Дт!&quot;"/>
      <fill>
        <patternFill>
          <bgColor rgb="FFFF0000"/>
        </patternFill>
      </fill>
    </dxf>
    <dxf>
      <fill>
        <patternFill>
          <bgColor indexed="26"/>
        </patternFill>
      </fill>
    </dxf>
    <dxf>
      <font>
        <color rgb="FFFFFF00"/>
      </font>
      <numFmt numFmtId="184" formatCode="&quot;Грешка: Дт &lt; &gt;  Кт!&quot;"/>
      <fill>
        <patternFill>
          <bgColor rgb="FFFF0000"/>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ont>
        <b val="0"/>
        <i val="0"/>
        <color rgb="FFFFFF00"/>
      </font>
      <numFmt numFmtId="182" formatCode="#,##0.00&quot; Кт&quot;;\(#,##0.00\)&quot; Кт&quot;"/>
      <fill>
        <patternFill>
          <bgColor rgb="FFA50021"/>
        </patternFill>
      </fill>
    </dxf>
    <dxf>
      <font>
        <b val="0"/>
        <i val="0"/>
        <color rgb="FFFFFF00"/>
      </font>
      <numFmt numFmtId="182" formatCode="#,##0.00&quot; Кт&quot;;\(#,##0.00\)&quot; Кт&quot;"/>
      <fill>
        <patternFill>
          <bgColor rgb="FFA50021"/>
        </patternFill>
      </fill>
    </dxf>
    <dxf>
      <fill>
        <patternFill>
          <bgColor indexed="26"/>
        </patternFill>
      </fill>
    </dxf>
    <dxf>
      <fill>
        <patternFill>
          <bgColor indexed="26"/>
        </patternFill>
      </fill>
    </dxf>
    <dxf>
      <fill>
        <patternFill>
          <bgColor indexed="26"/>
        </patternFill>
      </fill>
    </dxf>
    <dxf>
      <fill>
        <patternFill>
          <bgColor indexed="26"/>
        </patternFill>
      </fill>
    </dxf>
    <dxf>
      <font>
        <b val="0"/>
        <i val="0"/>
        <color rgb="FFFFFF00"/>
      </font>
      <numFmt numFmtId="165" formatCode="#,##0.00;\(#,##0.00\)"/>
      <fill>
        <patternFill>
          <bgColor rgb="FFA50021"/>
        </patternFill>
      </fill>
    </dxf>
    <dxf>
      <font>
        <color rgb="FFFFFF00"/>
      </font>
      <numFmt numFmtId="1" formatCode="0"/>
      <fill>
        <patternFill>
          <bgColor rgb="FFA50021"/>
        </patternFill>
      </fill>
    </dxf>
    <dxf>
      <font>
        <b val="0"/>
        <i val="0"/>
        <color rgb="FFFFFF00"/>
      </font>
      <numFmt numFmtId="165" formatCode="#,##0.00;\(#,##0.00\)"/>
      <fill>
        <patternFill>
          <bgColor rgb="FFA50021"/>
        </patternFill>
      </fill>
    </dxf>
    <dxf>
      <font>
        <color rgb="FFFFFF00"/>
      </font>
      <numFmt numFmtId="1" formatCode="0"/>
      <fill>
        <patternFill>
          <bgColor rgb="FFA50021"/>
        </patternFill>
      </fill>
    </dxf>
    <dxf>
      <font>
        <b val="0"/>
        <i val="0"/>
        <color rgb="FFFFFF00"/>
      </font>
      <numFmt numFmtId="165" formatCode="#,##0.00;\(#,##0.00\)"/>
      <fill>
        <patternFill>
          <bgColor rgb="FFA50021"/>
        </patternFill>
      </fill>
    </dxf>
    <dxf>
      <font>
        <color rgb="FFFFFF00"/>
      </font>
      <numFmt numFmtId="1" formatCode="0"/>
      <fill>
        <patternFill>
          <bgColor rgb="FFA50021"/>
        </patternFill>
      </fill>
    </dxf>
    <dxf>
      <font>
        <b val="0"/>
        <i val="0"/>
        <color rgb="FFFFFF00"/>
      </font>
      <numFmt numFmtId="165" formatCode="#,##0.00;\(#,##0.00\)"/>
      <fill>
        <patternFill>
          <bgColor rgb="FFA50021"/>
        </patternFill>
      </fill>
    </dxf>
    <dxf>
      <font>
        <color rgb="FFFFFF00"/>
      </font>
      <numFmt numFmtId="1" formatCode="0"/>
      <fill>
        <patternFill>
          <bgColor rgb="FFA50021"/>
        </patternFill>
      </fill>
    </dxf>
    <dxf>
      <font>
        <b val="0"/>
        <i val="0"/>
        <color rgb="FFFFFF00"/>
      </font>
      <numFmt numFmtId="165" formatCode="#,##0.00;\(#,##0.00\)"/>
      <fill>
        <patternFill>
          <bgColor rgb="FFA50021"/>
        </patternFill>
      </fill>
    </dxf>
    <dxf>
      <font>
        <color rgb="FFFFFF00"/>
      </font>
      <numFmt numFmtId="1" formatCode="0"/>
      <fill>
        <patternFill>
          <bgColor rgb="FFA50021"/>
        </patternFill>
      </fill>
    </dxf>
    <dxf>
      <font>
        <b val="0"/>
        <i val="0"/>
        <color rgb="FFFFFF00"/>
      </font>
      <numFmt numFmtId="165" formatCode="#,##0.00;\(#,##0.00\)"/>
      <fill>
        <patternFill>
          <bgColor rgb="FFA50021"/>
        </patternFill>
      </fill>
    </dxf>
    <dxf>
      <font>
        <color rgb="FFFFFF00"/>
      </font>
      <numFmt numFmtId="1" formatCode="0"/>
      <fill>
        <patternFill>
          <bgColor rgb="FFA50021"/>
        </patternFill>
      </fill>
    </dxf>
    <dxf>
      <font>
        <b val="0"/>
        <i val="0"/>
        <color rgb="FFFFFF00"/>
      </font>
      <numFmt numFmtId="165" formatCode="#,##0.00;\(#,##0.00\)"/>
      <fill>
        <patternFill>
          <bgColor rgb="FFA50021"/>
        </patternFill>
      </fill>
    </dxf>
    <dxf>
      <font>
        <color rgb="FFFFFF00"/>
      </font>
      <numFmt numFmtId="1" formatCode="0"/>
      <fill>
        <patternFill>
          <bgColor rgb="FFA50021"/>
        </patternFill>
      </fill>
    </dxf>
    <dxf>
      <font>
        <b val="0"/>
        <i val="0"/>
        <color rgb="FFFFFF00"/>
      </font>
      <numFmt numFmtId="165" formatCode="#,##0.00;\(#,##0.00\)"/>
      <fill>
        <patternFill>
          <bgColor rgb="FFA50021"/>
        </patternFill>
      </fill>
    </dxf>
    <dxf>
      <font>
        <color rgb="FFFFFF00"/>
      </font>
      <numFmt numFmtId="1" formatCode="0"/>
      <fill>
        <patternFill>
          <bgColor rgb="FFA50021"/>
        </patternFill>
      </fill>
    </dxf>
    <dxf>
      <font>
        <b val="0"/>
        <i val="0"/>
        <color rgb="FFFFFF00"/>
      </font>
      <numFmt numFmtId="165" formatCode="#,##0.00;\(#,##0.00\)"/>
      <fill>
        <patternFill>
          <bgColor rgb="FFA50021"/>
        </patternFill>
      </fill>
    </dxf>
    <dxf>
      <font>
        <color rgb="FFFFFF00"/>
      </font>
      <numFmt numFmtId="1" formatCode="0"/>
      <fill>
        <patternFill>
          <bgColor rgb="FFA50021"/>
        </patternFill>
      </fill>
    </dxf>
    <dxf>
      <font>
        <b val="0"/>
        <i val="0"/>
        <color rgb="FFFFFF00"/>
      </font>
      <numFmt numFmtId="165" formatCode="#,##0.00;\(#,##0.00\)"/>
      <fill>
        <patternFill>
          <bgColor rgb="FFA50021"/>
        </patternFill>
      </fill>
    </dxf>
    <dxf>
      <font>
        <color rgb="FFFFFF00"/>
      </font>
      <numFmt numFmtId="1" formatCode="0"/>
      <fill>
        <patternFill>
          <bgColor rgb="FFA50021"/>
        </patternFill>
      </fill>
    </dxf>
    <dxf>
      <font>
        <b val="0"/>
        <i val="0"/>
        <color rgb="FFFFFF00"/>
      </font>
      <numFmt numFmtId="165" formatCode="#,##0.00;\(#,##0.00\)"/>
      <fill>
        <patternFill>
          <bgColor rgb="FFA50021"/>
        </patternFill>
      </fill>
    </dxf>
    <dxf>
      <font>
        <color rgb="FFFFFF00"/>
      </font>
      <numFmt numFmtId="1" formatCode="0"/>
      <fill>
        <patternFill>
          <bgColor rgb="FFA50021"/>
        </patternFill>
      </fill>
    </dxf>
    <dxf>
      <font>
        <b val="0"/>
        <i val="0"/>
        <color rgb="FFFFFF00"/>
      </font>
      <numFmt numFmtId="165" formatCode="#,##0.00;\(#,##0.00\)"/>
      <fill>
        <patternFill>
          <bgColor rgb="FFA50021"/>
        </patternFill>
      </fill>
    </dxf>
    <dxf>
      <font>
        <color rgb="FFFFFF00"/>
      </font>
      <numFmt numFmtId="1" formatCode="0"/>
      <fill>
        <patternFill>
          <bgColor rgb="FFA50021"/>
        </patternFill>
      </fill>
    </dxf>
    <dxf>
      <font>
        <b val="0"/>
        <i val="0"/>
        <color rgb="FFFFFF00"/>
      </font>
      <numFmt numFmtId="165" formatCode="#,##0.00;\(#,##0.00\)"/>
      <fill>
        <patternFill>
          <bgColor rgb="FFA50021"/>
        </patternFill>
      </fill>
    </dxf>
    <dxf>
      <font>
        <color rgb="FFFFFF00"/>
      </font>
      <numFmt numFmtId="1" formatCode="0"/>
      <fill>
        <patternFill>
          <bgColor rgb="FFA50021"/>
        </patternFill>
      </fill>
    </dxf>
    <dxf>
      <font>
        <b val="0"/>
        <i val="0"/>
        <color rgb="FFFFFF00"/>
      </font>
      <numFmt numFmtId="165" formatCode="#,##0.00;\(#,##0.00\)"/>
      <fill>
        <patternFill>
          <bgColor rgb="FFA50021"/>
        </patternFill>
      </fill>
    </dxf>
    <dxf>
      <font>
        <color rgb="FFFFFF00"/>
      </font>
      <numFmt numFmtId="1" formatCode="0"/>
      <fill>
        <patternFill>
          <bgColor rgb="FFA50021"/>
        </patternFill>
      </fill>
    </dxf>
    <dxf>
      <font>
        <b val="0"/>
        <i val="0"/>
        <color rgb="FFFFFF00"/>
      </font>
      <numFmt numFmtId="165" formatCode="#,##0.00;\(#,##0.00\)"/>
      <fill>
        <patternFill>
          <bgColor rgb="FFA50021"/>
        </patternFill>
      </fill>
    </dxf>
    <dxf>
      <font>
        <color rgb="FFFFFF00"/>
      </font>
      <numFmt numFmtId="1" formatCode="0"/>
      <fill>
        <patternFill>
          <bgColor rgb="FFA50021"/>
        </patternFill>
      </fill>
    </dxf>
    <dxf>
      <font>
        <b val="0"/>
        <i val="0"/>
        <color rgb="FFFFFF00"/>
      </font>
      <numFmt numFmtId="165" formatCode="#,##0.00;\(#,##0.00\)"/>
      <fill>
        <patternFill>
          <bgColor rgb="FFA50021"/>
        </patternFill>
      </fill>
    </dxf>
    <dxf>
      <font>
        <color rgb="FFFFFF00"/>
      </font>
      <numFmt numFmtId="1" formatCode="0"/>
      <fill>
        <patternFill>
          <bgColor rgb="FFA50021"/>
        </patternFill>
      </fill>
    </dxf>
    <dxf>
      <font>
        <b val="0"/>
        <i val="0"/>
        <color rgb="FFFFFF00"/>
      </font>
      <numFmt numFmtId="165" formatCode="#,##0.00;\(#,##0.00\)"/>
      <fill>
        <patternFill>
          <bgColor rgb="FFA50021"/>
        </patternFill>
      </fill>
    </dxf>
    <dxf>
      <font>
        <color rgb="FFFFFF00"/>
      </font>
      <numFmt numFmtId="1" formatCode="0"/>
      <fill>
        <patternFill>
          <bgColor rgb="FFA50021"/>
        </patternFill>
      </fill>
    </dxf>
    <dxf>
      <font>
        <b val="0"/>
        <i val="0"/>
        <color rgb="FFFFFF00"/>
      </font>
      <numFmt numFmtId="165" formatCode="#,##0.00;\(#,##0.00\)"/>
      <fill>
        <patternFill>
          <bgColor rgb="FFA50021"/>
        </patternFill>
      </fill>
    </dxf>
    <dxf>
      <font>
        <color rgb="FFFFFF00"/>
      </font>
      <numFmt numFmtId="1" formatCode="0"/>
      <fill>
        <patternFill>
          <bgColor rgb="FFA50021"/>
        </patternFill>
      </fill>
    </dxf>
    <dxf>
      <font>
        <b val="0"/>
        <i val="0"/>
        <color rgb="FFFFFF00"/>
      </font>
      <numFmt numFmtId="165" formatCode="#,##0.00;\(#,##0.00\)"/>
      <fill>
        <patternFill>
          <bgColor rgb="FFFF0000"/>
        </patternFill>
      </fill>
    </dxf>
    <dxf>
      <font>
        <color rgb="FFFFFF00"/>
      </font>
      <numFmt numFmtId="183" formatCode="&quot;Грешка: Кт &lt; &gt;  Дт!&quot;"/>
      <fill>
        <patternFill>
          <bgColor rgb="FFFF0000"/>
        </patternFill>
      </fill>
    </dxf>
    <dxf>
      <fill>
        <patternFill>
          <bgColor indexed="26"/>
        </patternFill>
      </fill>
    </dxf>
    <dxf>
      <font>
        <color rgb="FFFFFF00"/>
      </font>
      <numFmt numFmtId="184" formatCode="&quot;Грешка: Дт &lt; &gt;  Кт!&quot;"/>
      <fill>
        <patternFill>
          <bgColor rgb="FFFF0000"/>
        </patternFill>
      </fill>
    </dxf>
    <dxf>
      <fill>
        <patternFill>
          <bgColor indexed="26"/>
        </patternFill>
      </fill>
    </dxf>
    <dxf>
      <font>
        <b val="0"/>
        <i val="0"/>
        <color rgb="FFFFFF00"/>
      </font>
      <numFmt numFmtId="180" formatCode="#,##0.00&quot; Дт/Кт&quot;;\(#,##0.00\)&quot; Дт/Кт&quot;"/>
      <fill>
        <patternFill>
          <bgColor rgb="FFFF0000"/>
        </patternFill>
      </fill>
    </dxf>
    <dxf>
      <font>
        <b val="0"/>
        <i val="0"/>
        <color rgb="FFFFFF00"/>
      </font>
      <numFmt numFmtId="182" formatCode="#,##0.00&quot; Кт&quot;;\(#,##0.00\)&quot; Кт&quot;"/>
      <fill>
        <patternFill>
          <bgColor rgb="FFFF0000"/>
        </patternFill>
      </fill>
    </dxf>
    <dxf>
      <font>
        <b val="0"/>
        <i val="0"/>
        <color rgb="FFFFFF00"/>
      </font>
      <numFmt numFmtId="182" formatCode="#,##0.00&quot; Кт&quot;;\(#,##0.00\)&quot; Кт&quot;"/>
      <fill>
        <patternFill>
          <bgColor rgb="FFFF0000"/>
        </patternFill>
      </fill>
    </dxf>
    <dxf>
      <font>
        <b val="0"/>
        <i val="0"/>
        <color rgb="FFFFFF00"/>
      </font>
      <numFmt numFmtId="182" formatCode="#,##0.00&quot; Кт&quot;;\(#,##0.00\)&quot; Кт&quot;"/>
      <fill>
        <patternFill>
          <bgColor rgb="FFFF0000"/>
        </patternFill>
      </fill>
    </dxf>
    <dxf>
      <font>
        <b val="0"/>
        <i val="0"/>
        <color rgb="FFFFFF00"/>
      </font>
      <numFmt numFmtId="182" formatCode="#,##0.00&quot; Кт&quot;;\(#,##0.00\)&quot; Кт&quot;"/>
      <fill>
        <patternFill>
          <bgColor rgb="FFFF0000"/>
        </patternFill>
      </fill>
    </dxf>
    <dxf>
      <font>
        <b val="0"/>
        <i val="0"/>
        <color rgb="FFFFFF00"/>
      </font>
      <numFmt numFmtId="182" formatCode="#,##0.00&quot; Кт&quot;;\(#,##0.00\)&quot; Кт&quot;"/>
      <fill>
        <patternFill>
          <bgColor rgb="FFFF0000"/>
        </patternFill>
      </fill>
    </dxf>
    <dxf>
      <font>
        <b val="0"/>
        <i val="0"/>
        <color rgb="FFFFFF00"/>
      </font>
      <numFmt numFmtId="182" formatCode="#,##0.00&quot; Кт&quot;;\(#,##0.00\)&quot; Кт&quot;"/>
      <fill>
        <patternFill>
          <bgColor rgb="FFFF0000"/>
        </patternFill>
      </fill>
    </dxf>
    <dxf>
      <font>
        <b val="0"/>
        <i val="0"/>
        <color rgb="FFFFFF00"/>
      </font>
      <numFmt numFmtId="182" formatCode="#,##0.00&quot; Кт&quot;;\(#,##0.00\)&quot; Кт&quot;"/>
      <fill>
        <patternFill>
          <bgColor rgb="FFFF0000"/>
        </patternFill>
      </fill>
    </dxf>
    <dxf>
      <font>
        <b val="0"/>
        <i val="0"/>
        <color rgb="FFFFFF00"/>
      </font>
      <numFmt numFmtId="182" formatCode="#,##0.00&quot; Кт&quot;;\(#,##0.00\)&quot; Кт&quot;"/>
      <fill>
        <patternFill>
          <bgColor rgb="FFFF0000"/>
        </patternFill>
      </fill>
    </dxf>
    <dxf>
      <font>
        <b val="0"/>
        <i val="0"/>
        <color rgb="FFFFFF00"/>
      </font>
      <numFmt numFmtId="182" formatCode="#,##0.00&quot; Кт&quot;;\(#,##0.00\)&quot; Кт&quot;"/>
      <fill>
        <patternFill>
          <bgColor rgb="FFFF0000"/>
        </patternFill>
      </fill>
    </dxf>
    <dxf>
      <font>
        <b val="0"/>
        <i val="0"/>
        <color rgb="FFFFFF00"/>
      </font>
      <numFmt numFmtId="182" formatCode="#,##0.00&quot; Кт&quot;;\(#,##0.00\)&quot; Кт&quot;"/>
      <fill>
        <patternFill>
          <bgColor rgb="FFFF0000"/>
        </patternFill>
      </fill>
    </dxf>
    <dxf>
      <font>
        <b val="0"/>
        <i val="0"/>
        <color rgb="FFFFFF00"/>
      </font>
      <numFmt numFmtId="182" formatCode="#,##0.00&quot; Кт&quot;;\(#,##0.00\)&quot; Кт&quot;"/>
      <fill>
        <patternFill>
          <bgColor rgb="FFFF0000"/>
        </patternFill>
      </fill>
    </dxf>
    <dxf>
      <font>
        <b val="0"/>
        <i val="0"/>
        <color rgb="FFFFFF00"/>
      </font>
      <numFmt numFmtId="182" formatCode="#,##0.00&quot; Кт&quot;;\(#,##0.00\)&quot; Кт&quot;"/>
      <fill>
        <patternFill>
          <bgColor rgb="FFFF0000"/>
        </patternFill>
      </fill>
    </dxf>
    <dxf>
      <font>
        <b val="0"/>
        <i val="0"/>
        <color rgb="FFFFFF00"/>
      </font>
      <numFmt numFmtId="182" formatCode="#,##0.00&quot; Кт&quot;;\(#,##0.00\)&quot; Кт&quot;"/>
      <fill>
        <patternFill>
          <bgColor rgb="FFFF0000"/>
        </patternFill>
      </fill>
    </dxf>
    <dxf>
      <font>
        <b val="0"/>
        <i val="0"/>
        <color rgb="FFFFFF00"/>
      </font>
      <numFmt numFmtId="182" formatCode="#,##0.00&quot; Кт&quot;;\(#,##0.00\)&quot; Кт&quot;"/>
      <fill>
        <patternFill>
          <bgColor rgb="FFFF0000"/>
        </patternFill>
      </fill>
    </dxf>
    <dxf>
      <font>
        <b val="0"/>
        <i val="0"/>
        <color rgb="FFFFFF00"/>
      </font>
      <numFmt numFmtId="182" formatCode="#,##0.00&quot; Кт&quot;;\(#,##0.00\)&quot; Кт&quot;"/>
      <fill>
        <patternFill>
          <bgColor rgb="FFFF0000"/>
        </patternFill>
      </fill>
    </dxf>
    <dxf>
      <font>
        <b val="0"/>
        <i val="0"/>
        <color rgb="FFFFFF00"/>
      </font>
      <numFmt numFmtId="182" formatCode="#,##0.00&quot; Кт&quot;;\(#,##0.00\)&quot; Кт&quot;"/>
      <fill>
        <patternFill>
          <bgColor rgb="FFFF0000"/>
        </patternFill>
      </fill>
    </dxf>
    <dxf>
      <font>
        <b val="0"/>
        <i val="0"/>
        <color rgb="FFFFFF00"/>
      </font>
      <numFmt numFmtId="182" formatCode="#,##0.00&quot; Кт&quot;;\(#,##0.00\)&quot; Кт&quot;"/>
      <fill>
        <patternFill>
          <bgColor rgb="FFFF0000"/>
        </patternFill>
      </fill>
    </dxf>
    <dxf>
      <font>
        <b val="0"/>
        <i val="0"/>
        <color rgb="FFFFFF00"/>
      </font>
      <numFmt numFmtId="182" formatCode="#,##0.00&quot; Кт&quot;;\(#,##0.00\)&quot; Кт&quot;"/>
      <fill>
        <patternFill>
          <bgColor rgb="FFFF0000"/>
        </patternFill>
      </fill>
    </dxf>
    <dxf>
      <font>
        <b val="0"/>
        <i val="0"/>
        <color rgb="FFFFFF00"/>
      </font>
      <numFmt numFmtId="180" formatCode="#,##0.00&quot; Дт/Кт&quot;;\(#,##0.00\)&quot; Дт/Кт&quot;"/>
      <fill>
        <patternFill>
          <bgColor rgb="FFFF0000"/>
        </patternFill>
      </fill>
    </dxf>
    <dxf>
      <font>
        <b val="0"/>
        <i val="0"/>
        <color rgb="FFFFFF00"/>
      </font>
      <numFmt numFmtId="182" formatCode="#,##0.00&quot; Кт&quot;;\(#,##0.00\)&quot; Кт&quot;"/>
      <fill>
        <patternFill>
          <bgColor rgb="FFFF0000"/>
        </patternFill>
      </fill>
    </dxf>
    <dxf>
      <font>
        <b val="0"/>
        <i val="0"/>
        <color rgb="FFFFFF00"/>
      </font>
      <numFmt numFmtId="182" formatCode="#,##0.00&quot; Кт&quot;;\(#,##0.00\)&quot; Кт&quot;"/>
      <fill>
        <patternFill>
          <bgColor rgb="FFFF0000"/>
        </patternFill>
      </fill>
    </dxf>
    <dxf>
      <font>
        <b val="0"/>
        <i val="0"/>
        <color rgb="FFFFFF00"/>
      </font>
      <numFmt numFmtId="182" formatCode="#,##0.00&quot; Кт&quot;;\(#,##0.00\)&quot; Кт&quot;"/>
      <fill>
        <patternFill>
          <bgColor rgb="FFFF0000"/>
        </patternFill>
      </fill>
    </dxf>
    <dxf>
      <font>
        <b val="0"/>
        <i val="0"/>
        <color rgb="FFFFFF00"/>
      </font>
      <numFmt numFmtId="182" formatCode="#,##0.00&quot; Кт&quot;;\(#,##0.00\)&quot; Кт&quot;"/>
      <fill>
        <patternFill>
          <bgColor rgb="FFFF0000"/>
        </patternFill>
      </fill>
    </dxf>
    <dxf>
      <font>
        <b val="0"/>
        <i val="0"/>
        <color rgb="FFFFFF00"/>
      </font>
      <numFmt numFmtId="182" formatCode="#,##0.00&quot; Кт&quot;;\(#,##0.00\)&quot; Кт&quot;"/>
      <fill>
        <patternFill>
          <bgColor rgb="FFFF0000"/>
        </patternFill>
      </fill>
    </dxf>
    <dxf>
      <font>
        <b val="0"/>
        <i val="0"/>
        <color rgb="FFFFFF00"/>
      </font>
      <numFmt numFmtId="182" formatCode="#,##0.00&quot; Кт&quot;;\(#,##0.00\)&quot; Кт&quot;"/>
      <fill>
        <patternFill>
          <bgColor rgb="FFFF0000"/>
        </patternFill>
      </fill>
    </dxf>
    <dxf>
      <font>
        <b val="0"/>
        <i val="0"/>
        <color rgb="FFFFFF00"/>
      </font>
      <numFmt numFmtId="182" formatCode="#,##0.00&quot; Кт&quot;;\(#,##0.00\)&quot; Кт&quot;"/>
      <fill>
        <patternFill>
          <bgColor rgb="FFFF0000"/>
        </patternFill>
      </fill>
    </dxf>
    <dxf>
      <font>
        <b val="0"/>
        <i val="0"/>
        <color rgb="FFFFFF00"/>
      </font>
      <numFmt numFmtId="182" formatCode="#,##0.00&quot; Кт&quot;;\(#,##0.00\)&quot; Кт&quot;"/>
      <fill>
        <patternFill>
          <bgColor rgb="FFFF0000"/>
        </patternFill>
      </fill>
    </dxf>
    <dxf>
      <font>
        <b val="0"/>
        <i val="0"/>
        <color rgb="FFFFFF00"/>
      </font>
      <numFmt numFmtId="182" formatCode="#,##0.00&quot; Кт&quot;;\(#,##0.00\)&quot; Кт&quot;"/>
      <fill>
        <patternFill>
          <bgColor rgb="FFFF0000"/>
        </patternFill>
      </fill>
    </dxf>
    <dxf>
      <font>
        <b val="0"/>
        <i val="0"/>
        <color rgb="FFFFFF00"/>
      </font>
      <numFmt numFmtId="182" formatCode="#,##0.00&quot; Кт&quot;;\(#,##0.00\)&quot; Кт&quot;"/>
      <fill>
        <patternFill>
          <bgColor rgb="FFFF0000"/>
        </patternFill>
      </fill>
    </dxf>
    <dxf>
      <font>
        <b val="0"/>
        <i val="0"/>
        <color rgb="FFFFFF00"/>
      </font>
      <numFmt numFmtId="182" formatCode="#,##0.00&quot; Кт&quot;;\(#,##0.00\)&quot; Кт&quot;"/>
      <fill>
        <patternFill>
          <bgColor rgb="FFFF0000"/>
        </patternFill>
      </fill>
    </dxf>
    <dxf>
      <font>
        <b val="0"/>
        <i val="0"/>
        <color rgb="FFFFFF00"/>
      </font>
      <numFmt numFmtId="182" formatCode="#,##0.00&quot; Кт&quot;;\(#,##0.00\)&quot; Кт&quot;"/>
      <fill>
        <patternFill>
          <bgColor rgb="FFFF0000"/>
        </patternFill>
      </fill>
    </dxf>
    <dxf>
      <font>
        <b val="0"/>
        <i val="0"/>
        <color rgb="FFFFFF00"/>
      </font>
      <numFmt numFmtId="182" formatCode="#,##0.00&quot; Кт&quot;;\(#,##0.00\)&quot; Кт&quot;"/>
      <fill>
        <patternFill>
          <bgColor rgb="FFFF0000"/>
        </patternFill>
      </fill>
    </dxf>
    <dxf>
      <font>
        <b val="0"/>
        <i val="0"/>
        <color rgb="FFFFFF00"/>
      </font>
      <numFmt numFmtId="182" formatCode="#,##0.00&quot; Кт&quot;;\(#,##0.00\)&quot; Кт&quot;"/>
      <fill>
        <patternFill>
          <bgColor rgb="FFFF0000"/>
        </patternFill>
      </fill>
    </dxf>
    <dxf>
      <font>
        <b val="0"/>
        <i val="0"/>
        <color rgb="FFFFFF00"/>
      </font>
      <numFmt numFmtId="182" formatCode="#,##0.00&quot; Кт&quot;;\(#,##0.00\)&quot; Кт&quot;"/>
      <fill>
        <patternFill>
          <bgColor rgb="FFFF0000"/>
        </patternFill>
      </fill>
    </dxf>
    <dxf>
      <font>
        <b val="0"/>
        <i val="0"/>
        <color rgb="FFFFFF00"/>
      </font>
      <numFmt numFmtId="182" formatCode="#,##0.00&quot; Кт&quot;;\(#,##0.00\)&quot; Кт&quot;"/>
      <fill>
        <patternFill>
          <bgColor rgb="FFFF0000"/>
        </patternFill>
      </fill>
    </dxf>
    <dxf>
      <font>
        <b val="0"/>
        <i val="0"/>
        <color rgb="FFFFFF00"/>
      </font>
      <numFmt numFmtId="182" formatCode="#,##0.00&quot; Кт&quot;;\(#,##0.00\)&quot; Кт&quot;"/>
      <fill>
        <patternFill>
          <bgColor rgb="FFFF0000"/>
        </patternFill>
      </fill>
    </dxf>
    <dxf>
      <font>
        <b val="0"/>
        <i val="0"/>
        <color rgb="FFFFFF00"/>
      </font>
      <numFmt numFmtId="182" formatCode="#,##0.00&quot; Кт&quot;;\(#,##0.00\)&quot; Кт&quot;"/>
      <fill>
        <patternFill>
          <bgColor rgb="FFFF0000"/>
        </patternFill>
      </fill>
    </dxf>
    <dxf>
      <font>
        <b val="0"/>
        <i val="0"/>
        <color rgb="FFFFFF00"/>
      </font>
      <numFmt numFmtId="182" formatCode="#,##0.00&quot; Кт&quot;;\(#,##0.00\)&quot; Кт&quot;"/>
      <fill>
        <patternFill>
          <bgColor rgb="FFFF0000"/>
        </patternFill>
      </fill>
    </dxf>
    <dxf>
      <font>
        <b val="0"/>
        <i val="0"/>
        <color rgb="FFFFFF00"/>
      </font>
      <numFmt numFmtId="182" formatCode="#,##0.00&quot; Кт&quot;;\(#,##0.00\)&quot; Кт&quot;"/>
      <fill>
        <patternFill>
          <bgColor rgb="FFFF0000"/>
        </patternFill>
      </fill>
    </dxf>
    <dxf>
      <font>
        <b val="0"/>
        <i val="0"/>
        <color rgb="FFFFFF00"/>
      </font>
      <numFmt numFmtId="182" formatCode="#,##0.00&quot; Кт&quot;;\(#,##0.00\)&quot; Кт&quot;"/>
      <fill>
        <patternFill>
          <bgColor rgb="FFFF0000"/>
        </patternFill>
      </fill>
    </dxf>
    <dxf>
      <font>
        <b val="0"/>
        <i val="0"/>
        <color rgb="FFFFFF00"/>
      </font>
      <numFmt numFmtId="182" formatCode="#,##0.00&quot; Кт&quot;;\(#,##0.00\)&quot; Кт&quot;"/>
      <fill>
        <patternFill>
          <bgColor rgb="FFFF0000"/>
        </patternFill>
      </fill>
    </dxf>
    <dxf>
      <font>
        <b val="0"/>
        <i val="0"/>
        <color rgb="FFFFFF00"/>
      </font>
      <numFmt numFmtId="182" formatCode="#,##0.00&quot; Кт&quot;;\(#,##0.00\)&quot; Кт&quot;"/>
      <fill>
        <patternFill>
          <bgColor rgb="FFFF0000"/>
        </patternFill>
      </fill>
    </dxf>
    <dxf>
      <font>
        <b val="0"/>
        <i val="0"/>
        <color rgb="FFFFFF00"/>
      </font>
      <numFmt numFmtId="182" formatCode="#,##0.00&quot; Кт&quot;;\(#,##0.00\)&quot; Кт&quot;"/>
      <fill>
        <patternFill>
          <bgColor rgb="FFFF0000"/>
        </patternFill>
      </fill>
    </dxf>
    <dxf>
      <font>
        <b val="0"/>
        <i val="0"/>
        <color rgb="FFFFFF00"/>
      </font>
      <numFmt numFmtId="182" formatCode="#,##0.00&quot; Кт&quot;;\(#,##0.00\)&quot; Кт&quot;"/>
      <fill>
        <patternFill>
          <bgColor rgb="FFA50021"/>
        </patternFill>
      </fill>
    </dxf>
    <dxf>
      <font>
        <b val="0"/>
        <i val="0"/>
        <color rgb="FFFFFF00"/>
      </font>
      <numFmt numFmtId="182" formatCode="#,##0.00&quot; Кт&quot;;\(#,##0.00\)&quot; Кт&quot;"/>
      <fill>
        <patternFill>
          <bgColor rgb="FFA50021"/>
        </patternFill>
      </fill>
    </dxf>
    <dxf>
      <font>
        <b val="0"/>
        <i val="0"/>
        <color rgb="FFFFFF00"/>
      </font>
      <numFmt numFmtId="182" formatCode="#,##0.00&quot; Кт&quot;;\(#,##0.00\)&quot; Кт&quot;"/>
      <fill>
        <patternFill>
          <bgColor rgb="FFFF0000"/>
        </patternFill>
      </fill>
    </dxf>
    <dxf>
      <font>
        <b val="0"/>
        <i val="0"/>
        <color rgb="FFFFFF00"/>
      </font>
      <numFmt numFmtId="182" formatCode="#,##0.00&quot; Кт&quot;;\(#,##0.00\)&quot; Кт&quot;"/>
      <fill>
        <patternFill>
          <bgColor rgb="FFFF0000"/>
        </patternFill>
      </fill>
    </dxf>
    <dxf>
      <font>
        <b val="0"/>
        <i val="0"/>
        <color rgb="FFFFFF00"/>
      </font>
      <numFmt numFmtId="182" formatCode="#,##0.00&quot; Кт&quot;;\(#,##0.00\)&quot; Кт&quot;"/>
      <fill>
        <patternFill>
          <bgColor rgb="FFFF0000"/>
        </patternFill>
      </fill>
    </dxf>
    <dxf>
      <font>
        <b val="0"/>
        <i val="0"/>
        <color rgb="FFFFFF00"/>
      </font>
      <numFmt numFmtId="182" formatCode="#,##0.00&quot; Кт&quot;;\(#,##0.00\)&quot; Кт&quot;"/>
      <fill>
        <patternFill>
          <bgColor rgb="FFFF0000"/>
        </patternFill>
      </fill>
    </dxf>
    <dxf>
      <font>
        <b val="0"/>
        <i val="0"/>
        <color rgb="FFFFFF00"/>
      </font>
      <numFmt numFmtId="182" formatCode="#,##0.00&quot; Кт&quot;;\(#,##0.00\)&quot; Кт&quot;"/>
      <fill>
        <patternFill>
          <bgColor rgb="FFFF0000"/>
        </patternFill>
      </fill>
    </dxf>
    <dxf>
      <font>
        <b val="0"/>
        <i val="0"/>
        <color rgb="FFFFFF00"/>
      </font>
      <numFmt numFmtId="181" formatCode="#,##0.00&quot; Дт&quot;;\(#,##0.00\)&quot; Дт&quot;"/>
      <fill>
        <patternFill>
          <bgColor rgb="FFFF0000"/>
        </patternFill>
      </fill>
    </dxf>
    <dxf>
      <font>
        <b val="0"/>
        <i val="0"/>
        <color rgb="FFFFFF00"/>
      </font>
      <numFmt numFmtId="181" formatCode="#,##0.00&quot; Дт&quot;;\(#,##0.00\)&quot; Дт&quot;"/>
      <fill>
        <patternFill>
          <bgColor rgb="FFFF0000"/>
        </patternFill>
      </fill>
    </dxf>
    <dxf>
      <font>
        <b val="0"/>
        <i val="0"/>
        <color rgb="FFFFFF00"/>
      </font>
      <numFmt numFmtId="181" formatCode="#,##0.00&quot; Дт&quot;;\(#,##0.00\)&quot; Дт&quot;"/>
      <fill>
        <patternFill>
          <bgColor rgb="FFFF0000"/>
        </patternFill>
      </fill>
    </dxf>
    <dxf>
      <font>
        <b val="0"/>
        <i val="0"/>
        <color rgb="FFFFFF00"/>
      </font>
      <numFmt numFmtId="181" formatCode="#,##0.00&quot; Дт&quot;;\(#,##0.00\)&quot; Дт&quot;"/>
      <fill>
        <patternFill>
          <bgColor rgb="FFFF0000"/>
        </patternFill>
      </fill>
    </dxf>
    <dxf>
      <font>
        <b val="0"/>
        <i val="0"/>
        <color rgb="FFFFFF00"/>
      </font>
      <numFmt numFmtId="181" formatCode="#,##0.00&quot; Дт&quot;;\(#,##0.00\)&quot; Дт&quot;"/>
      <fill>
        <patternFill>
          <bgColor rgb="FFFF0000"/>
        </patternFill>
      </fill>
    </dxf>
    <dxf>
      <font>
        <b val="0"/>
        <i val="0"/>
        <color rgb="FFFFFF00"/>
      </font>
      <numFmt numFmtId="181" formatCode="#,##0.00&quot; Дт&quot;;\(#,##0.00\)&quot; Дт&quot;"/>
      <fill>
        <patternFill>
          <bgColor rgb="FFFF0000"/>
        </patternFill>
      </fill>
    </dxf>
    <dxf>
      <font>
        <b val="0"/>
        <i val="0"/>
        <color rgb="FFFFFF00"/>
      </font>
      <numFmt numFmtId="181" formatCode="#,##0.00&quot; Дт&quot;;\(#,##0.00\)&quot; Дт&quot;"/>
      <fill>
        <patternFill>
          <bgColor rgb="FFFF0000"/>
        </patternFill>
      </fill>
    </dxf>
    <dxf>
      <font>
        <b val="0"/>
        <i val="0"/>
        <color rgb="FFFFFF00"/>
      </font>
      <numFmt numFmtId="181" formatCode="#,##0.00&quot; Дт&quot;;\(#,##0.00\)&quot; Дт&quot;"/>
      <fill>
        <patternFill>
          <bgColor rgb="FFFF0000"/>
        </patternFill>
      </fill>
    </dxf>
    <dxf>
      <font>
        <b val="0"/>
        <i val="0"/>
        <color rgb="FFFFFF00"/>
      </font>
      <numFmt numFmtId="181" formatCode="#,##0.00&quot; Дт&quot;;\(#,##0.00\)&quot; Дт&quot;"/>
      <fill>
        <patternFill>
          <bgColor rgb="FFFF0000"/>
        </patternFill>
      </fill>
    </dxf>
    <dxf>
      <font>
        <b val="0"/>
        <i val="0"/>
        <color rgb="FFFFFF00"/>
      </font>
      <numFmt numFmtId="181" formatCode="#,##0.00&quot; Дт&quot;;\(#,##0.00\)&quot; Дт&quot;"/>
      <fill>
        <patternFill>
          <bgColor rgb="FFFF0000"/>
        </patternFill>
      </fill>
    </dxf>
    <dxf>
      <font>
        <b val="0"/>
        <i val="0"/>
        <color rgb="FFFFFF00"/>
      </font>
      <numFmt numFmtId="181" formatCode="#,##0.00&quot; Дт&quot;;\(#,##0.00\)&quot; Дт&quot;"/>
      <fill>
        <patternFill>
          <bgColor rgb="FFFF0000"/>
        </patternFill>
      </fill>
    </dxf>
    <dxf>
      <font>
        <b val="0"/>
        <i val="0"/>
        <color rgb="FFFFFF00"/>
      </font>
      <numFmt numFmtId="181" formatCode="#,##0.00&quot; Дт&quot;;\(#,##0.00\)&quot; Дт&quot;"/>
      <fill>
        <patternFill>
          <bgColor rgb="FFFF0000"/>
        </patternFill>
      </fill>
    </dxf>
    <dxf>
      <font>
        <b val="0"/>
        <i val="0"/>
        <color rgb="FFFFFF00"/>
      </font>
      <numFmt numFmtId="181" formatCode="#,##0.00&quot; Дт&quot;;\(#,##0.00\)&quot; Дт&quot;"/>
      <fill>
        <patternFill>
          <bgColor rgb="FFFF0000"/>
        </patternFill>
      </fill>
    </dxf>
    <dxf>
      <font>
        <b val="0"/>
        <i val="0"/>
        <color rgb="FFFFFF00"/>
      </font>
      <numFmt numFmtId="181" formatCode="#,##0.00&quot; Дт&quot;;\(#,##0.00\)&quot; Дт&quot;"/>
      <fill>
        <patternFill>
          <bgColor rgb="FFFF0000"/>
        </patternFill>
      </fill>
    </dxf>
    <dxf>
      <font>
        <b val="0"/>
        <i val="0"/>
        <color rgb="FFFFFF00"/>
      </font>
      <numFmt numFmtId="181" formatCode="#,##0.00&quot; Дт&quot;;\(#,##0.00\)&quot; Дт&quot;"/>
      <fill>
        <patternFill>
          <bgColor rgb="FFFF0000"/>
        </patternFill>
      </fill>
    </dxf>
    <dxf>
      <font>
        <b val="0"/>
        <i val="0"/>
        <color rgb="FFFFFF00"/>
      </font>
      <numFmt numFmtId="181" formatCode="#,##0.00&quot; Дт&quot;;\(#,##0.00\)&quot; Дт&quot;"/>
      <fill>
        <patternFill>
          <bgColor rgb="FFFF0000"/>
        </patternFill>
      </fill>
    </dxf>
    <dxf>
      <font>
        <b val="0"/>
        <i val="0"/>
        <color rgb="FFFFFF00"/>
      </font>
      <numFmt numFmtId="181" formatCode="#,##0.00&quot; Дт&quot;;\(#,##0.00\)&quot; Дт&quot;"/>
      <fill>
        <patternFill>
          <bgColor rgb="FFFF0000"/>
        </patternFill>
      </fill>
    </dxf>
    <dxf>
      <font>
        <b val="0"/>
        <i val="0"/>
        <color rgb="FFFFFF00"/>
      </font>
      <numFmt numFmtId="181" formatCode="#,##0.00&quot; Дт&quot;;\(#,##0.00\)&quot; Дт&quot;"/>
      <fill>
        <patternFill>
          <bgColor rgb="FFFF0000"/>
        </patternFill>
      </fill>
    </dxf>
    <dxf>
      <font>
        <b val="0"/>
        <i val="0"/>
        <color rgb="FFFFFF00"/>
      </font>
      <numFmt numFmtId="181" formatCode="#,##0.00&quot; Дт&quot;;\(#,##0.00\)&quot; Дт&quot;"/>
      <fill>
        <patternFill>
          <bgColor rgb="FFFF0000"/>
        </patternFill>
      </fill>
    </dxf>
    <dxf>
      <font>
        <b val="0"/>
        <i val="0"/>
        <color rgb="FFFFFF00"/>
      </font>
      <numFmt numFmtId="181" formatCode="#,##0.00&quot; Дт&quot;;\(#,##0.00\)&quot; Дт&quot;"/>
      <fill>
        <patternFill>
          <bgColor rgb="FFFF0000"/>
        </patternFill>
      </fill>
    </dxf>
    <dxf>
      <font>
        <b val="0"/>
        <i val="0"/>
        <color rgb="FFFFFF00"/>
      </font>
      <numFmt numFmtId="181" formatCode="#,##0.00&quot; Дт&quot;;\(#,##0.00\)&quot; Дт&quot;"/>
      <fill>
        <patternFill>
          <bgColor rgb="FFFF0000"/>
        </patternFill>
      </fill>
    </dxf>
    <dxf>
      <font>
        <b val="0"/>
        <i val="0"/>
        <color rgb="FFFFFF00"/>
      </font>
      <numFmt numFmtId="181" formatCode="#,##0.00&quot; Дт&quot;;\(#,##0.00\)&quot; Дт&quot;"/>
      <fill>
        <patternFill>
          <bgColor rgb="FFFF0000"/>
        </patternFill>
      </fill>
    </dxf>
    <dxf>
      <font>
        <b val="0"/>
        <i val="0"/>
        <color rgb="FFFFFF00"/>
      </font>
      <numFmt numFmtId="181" formatCode="#,##0.00&quot; Дт&quot;;\(#,##0.00\)&quot; Дт&quot;"/>
      <fill>
        <patternFill>
          <bgColor rgb="FFFF0000"/>
        </patternFill>
      </fill>
    </dxf>
    <dxf>
      <font>
        <b val="0"/>
        <i val="0"/>
        <color rgb="FFFFFF00"/>
      </font>
      <numFmt numFmtId="181" formatCode="#,##0.00&quot; Дт&quot;;\(#,##0.00\)&quot; Дт&quot;"/>
      <fill>
        <patternFill>
          <bgColor rgb="FFFF0000"/>
        </patternFill>
      </fill>
    </dxf>
    <dxf>
      <font>
        <b val="0"/>
        <i val="0"/>
        <color rgb="FFFFFF00"/>
      </font>
      <numFmt numFmtId="181" formatCode="#,##0.00&quot; Дт&quot;;\(#,##0.00\)&quot; Дт&quot;"/>
      <fill>
        <patternFill>
          <bgColor rgb="FFFF0000"/>
        </patternFill>
      </fill>
    </dxf>
    <dxf>
      <font>
        <b val="0"/>
        <i val="0"/>
        <color rgb="FFFFFF00"/>
      </font>
      <numFmt numFmtId="181" formatCode="#,##0.00&quot; Дт&quot;;\(#,##0.00\)&quot; Дт&quot;"/>
      <fill>
        <patternFill>
          <bgColor rgb="FFFF0000"/>
        </patternFill>
      </fill>
    </dxf>
    <dxf>
      <font>
        <b val="0"/>
        <i val="0"/>
        <color rgb="FFFFFF00"/>
      </font>
      <numFmt numFmtId="181" formatCode="#,##0.00&quot; Дт&quot;;\(#,##0.00\)&quot; Дт&quot;"/>
      <fill>
        <patternFill>
          <bgColor rgb="FFFF0000"/>
        </patternFill>
      </fill>
    </dxf>
    <dxf>
      <font>
        <b val="0"/>
        <i val="0"/>
        <color rgb="FFFFFF00"/>
      </font>
      <numFmt numFmtId="181" formatCode="#,##0.00&quot; Дт&quot;;\(#,##0.00\)&quot; Дт&quot;"/>
      <fill>
        <patternFill>
          <bgColor rgb="FFFF0000"/>
        </patternFill>
      </fill>
    </dxf>
    <dxf>
      <font>
        <b val="0"/>
        <i val="0"/>
        <color rgb="FFFFFF00"/>
      </font>
      <numFmt numFmtId="181" formatCode="#,##0.00&quot; Дт&quot;;\(#,##0.00\)&quot; Дт&quot;"/>
      <fill>
        <patternFill>
          <bgColor rgb="FFFF0000"/>
        </patternFill>
      </fill>
    </dxf>
    <dxf>
      <font>
        <b val="0"/>
        <i val="0"/>
        <color rgb="FFFFFF00"/>
      </font>
      <numFmt numFmtId="181" formatCode="#,##0.00&quot; Дт&quot;;\(#,##0.00\)&quot; Дт&quot;"/>
      <fill>
        <patternFill>
          <bgColor rgb="FFFF0000"/>
        </patternFill>
      </fill>
    </dxf>
    <dxf>
      <font>
        <b val="0"/>
        <i val="0"/>
        <color rgb="FFFFFF00"/>
      </font>
      <numFmt numFmtId="181" formatCode="#,##0.00&quot; Дт&quot;;\(#,##0.00\)&quot; Дт&quot;"/>
      <fill>
        <patternFill>
          <bgColor rgb="FFFF0000"/>
        </patternFill>
      </fill>
    </dxf>
    <dxf>
      <font>
        <b val="0"/>
        <i val="0"/>
        <color rgb="FFFFFF00"/>
      </font>
      <numFmt numFmtId="181" formatCode="#,##0.00&quot; Дт&quot;;\(#,##0.00\)&quot; Дт&quot;"/>
      <fill>
        <patternFill>
          <bgColor rgb="FFFF0000"/>
        </patternFill>
      </fill>
    </dxf>
    <dxf>
      <font>
        <b val="0"/>
        <i val="0"/>
        <color rgb="FFFFFF00"/>
      </font>
      <numFmt numFmtId="181" formatCode="#,##0.00&quot; Дт&quot;;\(#,##0.00\)&quot; Дт&quot;"/>
      <fill>
        <patternFill>
          <bgColor rgb="FFFF0000"/>
        </patternFill>
      </fill>
    </dxf>
    <dxf>
      <font>
        <b val="0"/>
        <i val="0"/>
        <color rgb="FFFFFF00"/>
      </font>
      <numFmt numFmtId="181" formatCode="#,##0.00&quot; Дт&quot;;\(#,##0.00\)&quot; Дт&quot;"/>
      <fill>
        <patternFill>
          <bgColor rgb="FFFF0000"/>
        </patternFill>
      </fill>
    </dxf>
    <dxf>
      <font>
        <b val="0"/>
        <i val="0"/>
        <color rgb="FFFFFF00"/>
      </font>
      <numFmt numFmtId="181" formatCode="#,##0.00&quot; Дт&quot;;\(#,##0.00\)&quot; Дт&quot;"/>
      <fill>
        <patternFill>
          <bgColor rgb="FFFF0000"/>
        </patternFill>
      </fill>
    </dxf>
    <dxf>
      <font>
        <b val="0"/>
        <i val="0"/>
        <color rgb="FFFFFF00"/>
      </font>
      <numFmt numFmtId="181" formatCode="#,##0.00&quot; Дт&quot;;\(#,##0.00\)&quot; Дт&quot;"/>
      <fill>
        <patternFill>
          <bgColor rgb="FFFF0000"/>
        </patternFill>
      </fill>
    </dxf>
    <dxf>
      <font>
        <b val="0"/>
        <i val="0"/>
        <color rgb="FFFFFF00"/>
      </font>
      <numFmt numFmtId="181" formatCode="#,##0.00&quot; Дт&quot;;\(#,##0.00\)&quot; Дт&quot;"/>
      <fill>
        <patternFill>
          <bgColor rgb="FFFF0000"/>
        </patternFill>
      </fill>
    </dxf>
    <dxf>
      <font>
        <b val="0"/>
        <i val="0"/>
        <color rgb="FFFFFF00"/>
      </font>
      <numFmt numFmtId="181" formatCode="#,##0.00&quot; Дт&quot;;\(#,##0.00\)&quot; Дт&quot;"/>
      <fill>
        <patternFill>
          <bgColor rgb="FFFF0000"/>
        </patternFill>
      </fill>
    </dxf>
    <dxf>
      <font>
        <b val="0"/>
        <i val="0"/>
        <color rgb="FFFFFF00"/>
      </font>
      <numFmt numFmtId="181" formatCode="#,##0.00&quot; Дт&quot;;\(#,##0.00\)&quot; Дт&quot;"/>
      <fill>
        <patternFill>
          <bgColor rgb="FFFF0000"/>
        </patternFill>
      </fill>
    </dxf>
    <dxf>
      <font>
        <b val="0"/>
        <i val="0"/>
        <color rgb="FFFFFF00"/>
      </font>
      <numFmt numFmtId="181" formatCode="#,##0.00&quot; Дт&quot;;\(#,##0.00\)&quot; Дт&quot;"/>
      <fill>
        <patternFill>
          <bgColor rgb="FFFF0000"/>
        </patternFill>
      </fill>
    </dxf>
    <dxf>
      <font>
        <b val="0"/>
        <i val="0"/>
        <color rgb="FFFFFF00"/>
      </font>
      <numFmt numFmtId="165" formatCode="#,##0.00;\(#,##0.00\)"/>
      <fill>
        <patternFill>
          <bgColor rgb="FFA50021"/>
        </patternFill>
      </fill>
    </dxf>
    <dxf>
      <font>
        <color rgb="FFFFFF00"/>
      </font>
      <numFmt numFmtId="1" formatCode="0"/>
      <fill>
        <patternFill>
          <bgColor rgb="FFA50021"/>
        </patternFill>
      </fill>
    </dxf>
    <dxf>
      <font>
        <b val="0"/>
        <i val="0"/>
        <color rgb="FFFFFF00"/>
      </font>
      <numFmt numFmtId="181" formatCode="#,##0.00&quot; Дт&quot;;\(#,##0.00\)&quot; Дт&quot;"/>
      <fill>
        <patternFill>
          <bgColor rgb="FFFF0000"/>
        </patternFill>
      </fill>
    </dxf>
    <dxf>
      <font>
        <b val="0"/>
        <i val="0"/>
        <color rgb="FFFFFF00"/>
      </font>
      <numFmt numFmtId="181" formatCode="#,##0.00&quot; Дт&quot;;\(#,##0.00\)&quot; Дт&quot;"/>
      <fill>
        <patternFill>
          <bgColor rgb="FFFF0000"/>
        </patternFill>
      </fill>
    </dxf>
    <dxf>
      <font>
        <b val="0"/>
        <i val="0"/>
        <color rgb="FFFFFF00"/>
      </font>
      <numFmt numFmtId="181" formatCode="#,##0.00&quot; Дт&quot;;\(#,##0.00\)&quot; Дт&quot;"/>
      <fill>
        <patternFill>
          <bgColor rgb="FFFF0000"/>
        </patternFill>
      </fill>
    </dxf>
    <dxf>
      <font>
        <b val="0"/>
        <i val="0"/>
        <color rgb="FFFFFF00"/>
      </font>
      <numFmt numFmtId="181" formatCode="#,##0.00&quot; Дт&quot;;\(#,##0.00\)&quot; Дт&quot;"/>
      <fill>
        <patternFill>
          <bgColor rgb="FFFF0000"/>
        </patternFill>
      </fill>
    </dxf>
    <dxf>
      <font>
        <b val="0"/>
        <i val="0"/>
        <color rgb="FFFFFF00"/>
      </font>
      <numFmt numFmtId="182" formatCode="#,##0.00&quot; Кт&quot;;\(#,##0.00\)&quot; Кт&quot;"/>
      <fill>
        <patternFill>
          <bgColor rgb="FFFF0000"/>
        </patternFill>
      </fill>
    </dxf>
    <dxf>
      <font>
        <b val="0"/>
        <i val="0"/>
        <color rgb="FFFFFF00"/>
      </font>
      <numFmt numFmtId="182" formatCode="#,##0.00&quot; Кт&quot;;\(#,##0.00\)&quot; Кт&quot;"/>
      <fill>
        <patternFill>
          <bgColor rgb="FFFF0000"/>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ont>
        <b val="0"/>
        <i val="0"/>
        <color rgb="FFFFFF00"/>
      </font>
      <numFmt numFmtId="181" formatCode="#,##0.00&quot; Дт&quot;;\(#,##0.00\)&quot; Дт&quot;"/>
      <fill>
        <patternFill>
          <bgColor rgb="FFFF0000"/>
        </patternFill>
      </fill>
    </dxf>
    <dxf>
      <font>
        <b val="0"/>
        <i val="0"/>
        <color rgb="FFFFFF00"/>
      </font>
      <numFmt numFmtId="181" formatCode="#,##0.00&quot; Дт&quot;;\(#,##0.00\)&quot; Дт&quot;"/>
      <fill>
        <patternFill>
          <bgColor rgb="FFFF0000"/>
        </patternFill>
      </fill>
    </dxf>
    <dxf>
      <font>
        <b val="0"/>
        <i val="0"/>
        <color rgb="FFFFFF00"/>
      </font>
      <numFmt numFmtId="181" formatCode="#,##0.00&quot; Дт&quot;;\(#,##0.00\)&quot; Дт&quot;"/>
      <fill>
        <patternFill>
          <bgColor rgb="FFFF0000"/>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ont>
        <b val="0"/>
        <i val="0"/>
        <color rgb="FFFFFF00"/>
      </font>
      <numFmt numFmtId="185" formatCode="&quot;Грешка: Кт &gt; Дт!&quot;"/>
      <fill>
        <patternFill>
          <bgColor rgb="FFFF0000"/>
        </patternFill>
      </fill>
    </dxf>
    <dxf>
      <font>
        <b val="0"/>
        <i val="0"/>
        <color rgb="FFFFFF00"/>
      </font>
      <numFmt numFmtId="186" formatCode="&quot;Грешка: Кт с/до&lt;0!&quot;"/>
      <fill>
        <patternFill>
          <bgColor rgb="FFFF0000"/>
        </patternFill>
      </fill>
    </dxf>
    <dxf>
      <font>
        <color rgb="FFFFFF00"/>
      </font>
      <numFmt numFmtId="187" formatCode="&quot;Грешка: Дт с/до &lt; 0!&quot;"/>
      <fill>
        <patternFill>
          <bgColor rgb="FFFF0000"/>
        </patternFill>
      </fill>
    </dxf>
    <dxf>
      <fill>
        <patternFill>
          <bgColor indexed="26"/>
        </patternFill>
      </fill>
    </dxf>
    <dxf>
      <font>
        <b val="0"/>
        <i val="0"/>
        <color rgb="FFFFFF00"/>
      </font>
      <numFmt numFmtId="185" formatCode="&quot;Грешка: Кт &gt; Дт!&quot;"/>
      <fill>
        <patternFill>
          <bgColor rgb="FFFF0000"/>
        </patternFill>
      </fill>
    </dxf>
    <dxf>
      <font>
        <b val="0"/>
        <i val="0"/>
        <color rgb="FFFFFF00"/>
      </font>
      <numFmt numFmtId="186" formatCode="&quot;Грешка: Кт с/до&lt;0!&quot;"/>
      <fill>
        <patternFill>
          <bgColor rgb="FFFF0000"/>
        </patternFill>
      </fill>
    </dxf>
    <dxf>
      <font>
        <color rgb="FFFFFF00"/>
      </font>
      <numFmt numFmtId="187" formatCode="&quot;Грешка: Дт с/до &lt; 0!&quot;"/>
      <fill>
        <patternFill>
          <bgColor rgb="FFFF0000"/>
        </patternFill>
      </fill>
    </dxf>
    <dxf>
      <fill>
        <patternFill>
          <bgColor indexed="26"/>
        </patternFill>
      </fill>
    </dxf>
    <dxf>
      <font>
        <b val="0"/>
        <i val="0"/>
        <color rgb="FFFFFF00"/>
      </font>
      <numFmt numFmtId="185" formatCode="&quot;Грешка: Кт &gt; Дт!&quot;"/>
      <fill>
        <patternFill>
          <bgColor rgb="FFFF0000"/>
        </patternFill>
      </fill>
    </dxf>
    <dxf>
      <font>
        <b val="0"/>
        <i val="0"/>
        <color rgb="FFFFFF00"/>
      </font>
      <numFmt numFmtId="186" formatCode="&quot;Грешка: Кт с/до&lt;0!&quot;"/>
      <fill>
        <patternFill>
          <bgColor rgb="FFFF0000"/>
        </patternFill>
      </fill>
    </dxf>
    <dxf>
      <font>
        <color rgb="FFFFFF00"/>
      </font>
      <numFmt numFmtId="187" formatCode="&quot;Грешка: Дт с/до &lt; 0!&quot;"/>
      <fill>
        <patternFill>
          <bgColor rgb="FFFF0000"/>
        </patternFill>
      </fill>
    </dxf>
    <dxf>
      <fill>
        <patternFill>
          <bgColor indexed="26"/>
        </patternFill>
      </fill>
    </dxf>
    <dxf>
      <font>
        <b val="0"/>
        <i val="0"/>
        <color rgb="FFFFFF00"/>
      </font>
      <numFmt numFmtId="185" formatCode="&quot;Грешка: Кт &gt; Дт!&quot;"/>
      <fill>
        <patternFill>
          <bgColor rgb="FFFF0000"/>
        </patternFill>
      </fill>
    </dxf>
    <dxf>
      <font>
        <b val="0"/>
        <i val="0"/>
        <color rgb="FFFFFF00"/>
      </font>
      <numFmt numFmtId="186" formatCode="&quot;Грешка: Кт с/до&lt;0!&quot;"/>
      <fill>
        <patternFill>
          <bgColor rgb="FFFF0000"/>
        </patternFill>
      </fill>
    </dxf>
    <dxf>
      <font>
        <color rgb="FFFFFF00"/>
      </font>
      <numFmt numFmtId="187" formatCode="&quot;Грешка: Дт с/до &lt; 0!&quot;"/>
      <fill>
        <patternFill>
          <bgColor rgb="FFFF0000"/>
        </patternFill>
      </fill>
    </dxf>
    <dxf>
      <fill>
        <patternFill>
          <bgColor indexed="26"/>
        </patternFill>
      </fill>
    </dxf>
    <dxf>
      <font>
        <b val="0"/>
        <i val="0"/>
        <color rgb="FFFFFF00"/>
      </font>
      <numFmt numFmtId="181" formatCode="#,##0.00&quot; Дт&quot;;\(#,##0.00\)&quot; Дт&quot;"/>
      <fill>
        <patternFill>
          <bgColor rgb="FFFF0000"/>
        </patternFill>
      </fill>
    </dxf>
    <dxf>
      <fill>
        <patternFill>
          <bgColor indexed="26"/>
        </patternFill>
      </fill>
    </dxf>
    <dxf>
      <font>
        <b val="0"/>
        <i val="0"/>
        <color rgb="FFFFFF00"/>
      </font>
      <numFmt numFmtId="181" formatCode="#,##0.00&quot; Дт&quot;;\(#,##0.00\)&quot; Дт&quot;"/>
      <fill>
        <patternFill>
          <bgColor rgb="FFFF0000"/>
        </patternFill>
      </fill>
    </dxf>
    <dxf>
      <font>
        <b val="0"/>
        <i val="0"/>
        <color rgb="FFFFFF00"/>
      </font>
      <numFmt numFmtId="165" formatCode="#,##0.00;\(#,##0.00\)"/>
      <fill>
        <patternFill>
          <bgColor rgb="FFA50021"/>
        </patternFill>
      </fill>
    </dxf>
    <dxf>
      <font>
        <color rgb="FFFFFF00"/>
      </font>
      <numFmt numFmtId="1" formatCode="0"/>
      <fill>
        <patternFill>
          <bgColor rgb="FFA50021"/>
        </patternFill>
      </fill>
    </dxf>
    <dxf>
      <font>
        <b val="0"/>
        <i val="0"/>
        <color rgb="FFFFFF00"/>
      </font>
      <numFmt numFmtId="165" formatCode="#,##0.00;\(#,##0.00\)"/>
      <fill>
        <patternFill>
          <bgColor rgb="FFA50021"/>
        </patternFill>
      </fill>
    </dxf>
    <dxf>
      <font>
        <color rgb="FFFFFF00"/>
      </font>
      <numFmt numFmtId="1" formatCode="0"/>
      <fill>
        <patternFill>
          <bgColor rgb="FFA50021"/>
        </patternFill>
      </fill>
    </dxf>
    <dxf>
      <font>
        <b val="0"/>
        <i val="0"/>
        <color rgb="FFFFFF00"/>
      </font>
      <numFmt numFmtId="165" formatCode="#,##0.00;\(#,##0.00\)"/>
      <fill>
        <patternFill>
          <bgColor rgb="FFA50021"/>
        </patternFill>
      </fill>
    </dxf>
    <dxf>
      <font>
        <color rgb="FFFFFF00"/>
      </font>
      <numFmt numFmtId="1" formatCode="0"/>
      <fill>
        <patternFill>
          <bgColor rgb="FFA50021"/>
        </patternFill>
      </fill>
    </dxf>
    <dxf>
      <font>
        <b/>
        <i val="0"/>
        <color auto="1"/>
      </font>
      <fill>
        <patternFill>
          <bgColor theme="0"/>
        </patternFill>
      </fill>
      <border>
        <left style="thin">
          <color indexed="64"/>
        </left>
        <right style="thin">
          <color indexed="64"/>
        </right>
        <top style="thin">
          <color indexed="64"/>
        </top>
        <bottom style="thin">
          <color indexed="64"/>
        </bottom>
      </border>
    </dxf>
    <dxf>
      <font>
        <b/>
        <i val="0"/>
        <color rgb="FF800000"/>
      </font>
      <fill>
        <patternFill>
          <bgColor rgb="FFCCCCFF"/>
        </patternFill>
      </fill>
      <border>
        <left style="thin">
          <color indexed="64"/>
        </left>
        <right style="thin">
          <color indexed="64"/>
        </right>
        <top style="thin">
          <color indexed="64"/>
        </top>
        <bottom style="thin">
          <color indexed="64"/>
        </bottom>
      </border>
    </dxf>
    <dxf>
      <font>
        <b/>
        <i val="0"/>
        <color rgb="FFFF0000"/>
      </font>
      <fill>
        <patternFill>
          <bgColor rgb="FFFFFF00"/>
        </patternFill>
      </fill>
    </dxf>
    <dxf>
      <font>
        <b/>
        <i val="0"/>
        <color rgb="FFFFFF00"/>
      </font>
      <numFmt numFmtId="188" formatCode="#,##0;\(#,##0\)"/>
      <fill>
        <patternFill>
          <bgColor rgb="FFFF0000"/>
        </patternFill>
      </fill>
    </dxf>
    <dxf>
      <font>
        <b/>
        <i val="0"/>
        <color rgb="FF000099"/>
      </font>
      <fill>
        <patternFill>
          <bgColor rgb="FFCCFFCC"/>
        </patternFill>
      </fill>
      <border>
        <left style="thin">
          <color indexed="64"/>
        </left>
        <right style="thin">
          <color indexed="64"/>
        </right>
        <top style="thin">
          <color indexed="64"/>
        </top>
        <bottom style="thin">
          <color indexed="64"/>
        </bottom>
      </border>
    </dxf>
    <dxf>
      <font>
        <b/>
        <i val="0"/>
        <color rgb="FFFF0000"/>
      </font>
      <fill>
        <patternFill>
          <bgColor rgb="FFFFFF00"/>
        </patternFill>
      </fill>
    </dxf>
    <dxf>
      <font>
        <b/>
        <i val="0"/>
        <color rgb="FFFFFF00"/>
      </font>
      <numFmt numFmtId="188" formatCode="#,##0;\(#,##0\)"/>
      <fill>
        <patternFill>
          <bgColor rgb="FFFF0000"/>
        </patternFill>
      </fill>
    </dxf>
    <dxf>
      <font>
        <b/>
        <i val="0"/>
        <color rgb="FF660066"/>
      </font>
      <fill>
        <patternFill>
          <bgColor rgb="FFFFFF99"/>
        </patternFill>
      </fill>
      <border>
        <left style="thin">
          <color indexed="64"/>
        </left>
        <right style="thin">
          <color indexed="64"/>
        </right>
        <top style="thin">
          <color indexed="64"/>
        </top>
        <bottom style="thin">
          <color indexed="64"/>
        </bottom>
      </border>
    </dxf>
    <dxf>
      <font>
        <b/>
        <i val="0"/>
        <color rgb="FFFF0000"/>
      </font>
      <fill>
        <patternFill>
          <bgColor rgb="FFFFFF00"/>
        </patternFill>
      </fill>
    </dxf>
    <dxf>
      <font>
        <b/>
        <i val="0"/>
        <color rgb="FFFFFF00"/>
      </font>
      <numFmt numFmtId="188" formatCode="#,##0;\(#,##0\)"/>
      <fill>
        <patternFill>
          <bgColor rgb="FFFF0000"/>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ont>
        <color rgb="FF800000"/>
      </font>
    </dxf>
    <dxf>
      <font>
        <color rgb="FFF0FDCF"/>
      </font>
    </dxf>
    <dxf>
      <numFmt numFmtId="164" formatCode="0000"/>
    </dxf>
    <dxf>
      <numFmt numFmtId="189" formatCode="0000&quot; &quot;0000"/>
    </dxf>
    <dxf>
      <numFmt numFmtId="190" formatCode="0000&quot; &quot;0000&quot; &quot;0000"/>
    </dxf>
    <dxf>
      <numFmt numFmtId="191" formatCode="0000&quot; &quot;0000&quot; &quot;0000&quot; &quot;0000"/>
    </dxf>
    <dxf>
      <font>
        <color theme="0"/>
      </font>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ill>
        <patternFill>
          <bgColor indexed="26"/>
        </patternFill>
      </fill>
    </dxf>
    <dxf>
      <font>
        <condense val="0"/>
        <extend val="0"/>
        <color indexed="10"/>
      </font>
      <fill>
        <patternFill>
          <bgColor indexed="26"/>
        </patternFill>
      </fill>
    </dxf>
    <dxf>
      <fill>
        <patternFill>
          <bgColor indexed="26"/>
        </patternFill>
      </fill>
    </dxf>
    <dxf>
      <fill>
        <patternFill>
          <bgColor indexed="26"/>
        </patternFill>
      </fill>
    </dxf>
    <dxf>
      <font>
        <condense val="0"/>
        <extend val="0"/>
        <color indexed="13"/>
      </font>
      <fill>
        <patternFill>
          <bgColor indexed="10"/>
        </patternFill>
      </fill>
      <border>
        <left style="thin">
          <color indexed="13"/>
        </left>
        <right style="thin">
          <color indexed="13"/>
        </right>
        <top style="thin">
          <color indexed="13"/>
        </top>
        <bottom style="thin">
          <color indexed="13"/>
        </bottom>
      </border>
    </dxf>
    <dxf>
      <font>
        <condense val="0"/>
        <extend val="0"/>
        <color indexed="13"/>
      </font>
      <fill>
        <patternFill>
          <bgColor indexed="10"/>
        </patternFill>
      </fill>
    </dxf>
    <dxf>
      <font>
        <condense val="0"/>
        <extend val="0"/>
        <color indexed="13"/>
      </font>
      <fill>
        <patternFill>
          <bgColor indexed="10"/>
        </patternFill>
      </fill>
    </dxf>
    <dxf>
      <font>
        <color auto="1"/>
        <name val="Cambria"/>
        <scheme val="none"/>
      </font>
      <fill>
        <patternFill patternType="none">
          <bgColor indexed="65"/>
        </patternFill>
      </fill>
    </dxf>
    <dxf>
      <font>
        <condense val="0"/>
        <extend val="0"/>
        <color indexed="9"/>
      </font>
      <fill>
        <patternFill>
          <bgColor indexed="9"/>
        </patternFill>
      </fill>
    </dxf>
    <dxf>
      <font>
        <condense val="0"/>
        <extend val="0"/>
        <color indexed="13"/>
      </font>
    </dxf>
    <dxf>
      <font>
        <condense val="0"/>
        <extend val="0"/>
        <color indexed="13"/>
      </font>
      <fill>
        <patternFill>
          <bgColor indexed="10"/>
        </patternFill>
      </fill>
    </dxf>
    <dxf>
      <font>
        <condense val="0"/>
        <extend val="0"/>
        <color indexed="37"/>
      </font>
      <fill>
        <patternFill>
          <bgColor indexed="31"/>
        </patternFill>
      </fill>
    </dxf>
    <dxf>
      <font>
        <condense val="0"/>
        <extend val="0"/>
        <color indexed="13"/>
      </font>
      <fill>
        <patternFill>
          <bgColor indexed="10"/>
        </patternFill>
      </fill>
    </dxf>
    <dxf>
      <font>
        <condense val="0"/>
        <extend val="0"/>
        <color indexed="62"/>
      </font>
      <fill>
        <patternFill>
          <bgColor indexed="42"/>
        </patternFill>
      </fill>
    </dxf>
    <dxf>
      <font>
        <condense val="0"/>
        <extend val="0"/>
        <color indexed="13"/>
      </font>
      <fill>
        <patternFill>
          <bgColor indexed="10"/>
        </patternFill>
      </fill>
    </dxf>
    <dxf>
      <font>
        <condense val="0"/>
        <extend val="0"/>
        <color indexed="20"/>
      </font>
      <fill>
        <patternFill>
          <bgColor indexed="43"/>
        </patternFill>
      </fill>
    </dxf>
    <dxf>
      <font>
        <condense val="0"/>
        <extend val="0"/>
        <color indexed="20"/>
      </font>
      <fill>
        <patternFill>
          <bgColor indexed="43"/>
        </patternFill>
      </fill>
    </dxf>
    <dxf>
      <font>
        <condense val="0"/>
        <extend val="0"/>
        <color indexed="10"/>
      </font>
      <fill>
        <patternFill>
          <bgColor indexed="26"/>
        </patternFill>
      </fill>
    </dxf>
    <dxf>
      <font>
        <color theme="0" tint="-0.14996795556505021"/>
        <name val="Cambria"/>
        <scheme val="none"/>
      </font>
      <fill>
        <patternFill>
          <bgColor rgb="FFDDDDDD"/>
        </patternFill>
      </fill>
    </dxf>
    <dxf>
      <fill>
        <patternFill>
          <bgColor indexed="26"/>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lor rgb="FFFFFF00"/>
      </font>
      <fill>
        <patternFill>
          <bgColor rgb="FFFF0000"/>
        </patternFill>
      </fill>
    </dxf>
    <dxf>
      <font>
        <color rgb="FFFFFF00"/>
      </font>
      <fill>
        <patternFill>
          <bgColor rgb="FFFF0000"/>
        </patternFill>
      </fill>
    </dxf>
    <dxf>
      <font>
        <color rgb="FFFFFF00"/>
      </font>
      <fill>
        <patternFill>
          <bgColor rgb="FFFF0000"/>
        </patternFill>
      </fill>
    </dxf>
    <dxf>
      <font>
        <color rgb="FFFFFF00"/>
      </font>
      <fill>
        <patternFill>
          <bgColor rgb="FFFF0000"/>
        </patternFill>
      </fill>
    </dxf>
    <dxf>
      <font>
        <color rgb="FFFFFFCC"/>
      </font>
    </dxf>
    <dxf>
      <font>
        <color rgb="FFFFFF00"/>
      </font>
      <fill>
        <patternFill>
          <bgColor rgb="FFFF0000"/>
        </patternFill>
      </fill>
    </dxf>
    <dxf>
      <font>
        <condense val="0"/>
        <extend val="0"/>
        <color indexed="9"/>
      </font>
      <fill>
        <patternFill>
          <bgColor indexed="9"/>
        </patternFill>
      </fill>
    </dxf>
    <dxf>
      <font>
        <color rgb="FFFFFF00"/>
      </font>
      <fill>
        <patternFill>
          <bgColor rgb="FFFF0000"/>
        </patternFill>
      </fill>
    </dxf>
    <dxf>
      <font>
        <color rgb="FFFFFF00"/>
      </font>
      <fill>
        <patternFill>
          <bgColor rgb="FFFF0000"/>
        </patternFill>
      </fill>
    </dxf>
    <dxf>
      <font>
        <color theme="0" tint="-0.24994659260841701"/>
      </font>
    </dxf>
    <dxf>
      <font>
        <condense val="0"/>
        <extend val="0"/>
        <color indexed="13"/>
      </font>
      <fill>
        <patternFill>
          <bgColor indexed="10"/>
        </patternFill>
      </fill>
    </dxf>
    <dxf>
      <font>
        <color theme="0" tint="-0.24994659260841701"/>
      </font>
    </dxf>
    <dxf>
      <font>
        <condense val="0"/>
        <extend val="0"/>
        <color indexed="13"/>
      </font>
      <fill>
        <patternFill>
          <bgColor indexed="10"/>
        </patternFill>
      </fill>
    </dxf>
    <dxf>
      <font>
        <color theme="0" tint="-0.24994659260841701"/>
      </font>
    </dxf>
    <dxf>
      <font>
        <condense val="0"/>
        <extend val="0"/>
        <color indexed="13"/>
      </font>
      <fill>
        <patternFill>
          <bgColor indexed="10"/>
        </patternFill>
      </fill>
    </dxf>
    <dxf>
      <font>
        <color theme="0" tint="-0.24994659260841701"/>
      </font>
    </dxf>
    <dxf>
      <font>
        <condense val="0"/>
        <extend val="0"/>
        <color indexed="13"/>
      </font>
      <fill>
        <patternFill>
          <bgColor indexed="10"/>
        </patternFill>
      </fill>
    </dxf>
    <dxf>
      <font>
        <color theme="0" tint="-0.24994659260841701"/>
      </font>
    </dxf>
    <dxf>
      <font>
        <condense val="0"/>
        <extend val="0"/>
        <color indexed="13"/>
      </font>
      <fill>
        <patternFill>
          <bgColor indexed="10"/>
        </patternFill>
      </fill>
    </dxf>
    <dxf>
      <font>
        <condense val="0"/>
        <extend val="0"/>
        <color indexed="13"/>
      </font>
      <fill>
        <patternFill>
          <bgColor indexed="10"/>
        </patternFill>
      </fill>
    </dxf>
    <dxf>
      <font>
        <condense val="0"/>
        <extend val="0"/>
        <color indexed="9"/>
      </font>
      <fill>
        <patternFill>
          <bgColor indexed="9"/>
        </patternFill>
      </fill>
    </dxf>
    <dxf>
      <font>
        <condense val="0"/>
        <extend val="0"/>
        <color indexed="9"/>
      </font>
      <fill>
        <patternFill>
          <bgColor indexed="9"/>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9"/>
      </font>
      <fill>
        <patternFill>
          <bgColor indexed="9"/>
        </patternFill>
      </fill>
    </dxf>
    <dxf>
      <font>
        <condense val="0"/>
        <extend val="0"/>
        <color indexed="26"/>
      </font>
      <fill>
        <patternFill>
          <bgColor indexed="26"/>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lor rgb="FFFFFF00"/>
      </font>
      <fill>
        <patternFill>
          <bgColor rgb="FFFF0000"/>
        </patternFill>
      </fill>
    </dxf>
    <dxf>
      <font>
        <color rgb="FFFFFF00"/>
      </font>
      <fill>
        <patternFill>
          <bgColor rgb="FFFF0000"/>
        </patternFill>
      </fill>
    </dxf>
    <dxf>
      <font>
        <color rgb="FFFFFF00"/>
      </font>
      <fill>
        <patternFill>
          <bgColor rgb="FFFF0000"/>
        </patternFill>
      </fill>
    </dxf>
    <dxf>
      <font>
        <color rgb="FFFFFF00"/>
      </font>
      <fill>
        <patternFill>
          <bgColor rgb="FFFF0000"/>
        </patternFill>
      </fill>
    </dxf>
    <dxf>
      <font>
        <color rgb="FFFFFFCC"/>
      </font>
    </dxf>
    <dxf>
      <font>
        <color rgb="FFFFFF00"/>
      </font>
      <fill>
        <patternFill>
          <bgColor rgb="FFFF0000"/>
        </patternFill>
      </fill>
    </dxf>
    <dxf>
      <font>
        <condense val="0"/>
        <extend val="0"/>
        <color indexed="9"/>
      </font>
      <fill>
        <patternFill>
          <bgColor indexed="9"/>
        </patternFill>
      </fill>
    </dxf>
    <dxf>
      <font>
        <color rgb="FFFFFF00"/>
      </font>
      <fill>
        <patternFill>
          <bgColor rgb="FFFF0000"/>
        </patternFill>
      </fill>
    </dxf>
    <dxf>
      <font>
        <color rgb="FFFFFF00"/>
      </font>
      <fill>
        <patternFill>
          <bgColor rgb="FFFF0000"/>
        </patternFill>
      </fill>
    </dxf>
    <dxf>
      <font>
        <color theme="0" tint="-0.24994659260841701"/>
      </font>
    </dxf>
    <dxf>
      <font>
        <condense val="0"/>
        <extend val="0"/>
        <color indexed="13"/>
      </font>
      <fill>
        <patternFill>
          <bgColor indexed="10"/>
        </patternFill>
      </fill>
    </dxf>
    <dxf>
      <font>
        <color theme="0" tint="-0.24994659260841701"/>
      </font>
    </dxf>
    <dxf>
      <font>
        <condense val="0"/>
        <extend val="0"/>
        <color indexed="13"/>
      </font>
      <fill>
        <patternFill>
          <bgColor indexed="10"/>
        </patternFill>
      </fill>
    </dxf>
    <dxf>
      <font>
        <color theme="0" tint="-0.24994659260841701"/>
      </font>
    </dxf>
    <dxf>
      <font>
        <condense val="0"/>
        <extend val="0"/>
        <color indexed="13"/>
      </font>
      <fill>
        <patternFill>
          <bgColor indexed="10"/>
        </patternFill>
      </fill>
    </dxf>
    <dxf>
      <font>
        <color theme="0" tint="-0.24994659260841701"/>
      </font>
    </dxf>
    <dxf>
      <font>
        <condense val="0"/>
        <extend val="0"/>
        <color indexed="13"/>
      </font>
      <fill>
        <patternFill>
          <bgColor indexed="10"/>
        </patternFill>
      </fill>
    </dxf>
    <dxf>
      <font>
        <color theme="0" tint="-0.24994659260841701"/>
      </font>
    </dxf>
    <dxf>
      <font>
        <condense val="0"/>
        <extend val="0"/>
        <color indexed="13"/>
      </font>
      <fill>
        <patternFill>
          <bgColor indexed="10"/>
        </patternFill>
      </fill>
    </dxf>
    <dxf>
      <font>
        <condense val="0"/>
        <extend val="0"/>
        <color indexed="13"/>
      </font>
      <fill>
        <patternFill>
          <bgColor indexed="10"/>
        </patternFill>
      </fill>
    </dxf>
    <dxf>
      <font>
        <condense val="0"/>
        <extend val="0"/>
        <color indexed="9"/>
      </font>
      <fill>
        <patternFill>
          <bgColor indexed="9"/>
        </patternFill>
      </fill>
    </dxf>
    <dxf>
      <font>
        <condense val="0"/>
        <extend val="0"/>
        <color indexed="9"/>
      </font>
      <fill>
        <patternFill>
          <bgColor indexed="9"/>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9"/>
      </font>
      <fill>
        <patternFill>
          <bgColor indexed="9"/>
        </patternFill>
      </fill>
    </dxf>
    <dxf>
      <font>
        <condense val="0"/>
        <extend val="0"/>
        <color indexed="26"/>
      </font>
      <fill>
        <patternFill>
          <bgColor indexed="26"/>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3.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150"/>
  <sheetViews>
    <sheetView tabSelected="1" workbookViewId="0">
      <selection activeCell="E25" sqref="E25"/>
    </sheetView>
  </sheetViews>
  <sheetFormatPr defaultRowHeight="12.75" x14ac:dyDescent="0.2"/>
  <cols>
    <col min="1" max="1" width="49.5703125" style="620" customWidth="1"/>
    <col min="2" max="2" width="6.7109375" style="620" customWidth="1"/>
    <col min="3" max="3" width="0.85546875" style="620" customWidth="1"/>
    <col min="4" max="5" width="21.28515625" style="620" customWidth="1"/>
    <col min="6" max="6" width="0.85546875" style="620" customWidth="1"/>
    <col min="7" max="8" width="21.28515625" style="620" customWidth="1"/>
    <col min="9" max="9" width="1" style="620" customWidth="1"/>
    <col min="10" max="11" width="21.28515625" style="620" customWidth="1"/>
    <col min="12" max="12" width="1" style="620" customWidth="1"/>
    <col min="13" max="14" width="21.28515625" style="620" customWidth="1"/>
    <col min="15" max="15" width="3.42578125" style="620" customWidth="1"/>
    <col min="16" max="16" width="26.5703125" style="620" customWidth="1"/>
    <col min="17" max="17" width="26.7109375" style="620" customWidth="1"/>
    <col min="18" max="18" width="0.85546875" style="620" customWidth="1"/>
    <col min="19" max="20" width="21.28515625" style="620" customWidth="1"/>
    <col min="21" max="21" width="1" style="620" customWidth="1"/>
    <col min="22" max="23" width="21.28515625" style="620" customWidth="1"/>
    <col min="24" max="24" width="1" style="620" customWidth="1"/>
    <col min="25" max="26" width="21.28515625" style="620" customWidth="1"/>
    <col min="27" max="256" width="9.140625" style="620"/>
    <col min="257" max="257" width="49.5703125" style="620" customWidth="1"/>
    <col min="258" max="258" width="6.7109375" style="620" customWidth="1"/>
    <col min="259" max="259" width="0.85546875" style="620" customWidth="1"/>
    <col min="260" max="261" width="21.28515625" style="620" customWidth="1"/>
    <col min="262" max="262" width="0.85546875" style="620" customWidth="1"/>
    <col min="263" max="264" width="21.28515625" style="620" customWidth="1"/>
    <col min="265" max="265" width="1" style="620" customWidth="1"/>
    <col min="266" max="267" width="21.28515625" style="620" customWidth="1"/>
    <col min="268" max="268" width="1" style="620" customWidth="1"/>
    <col min="269" max="270" width="21.28515625" style="620" customWidth="1"/>
    <col min="271" max="271" width="3.42578125" style="620" customWidth="1"/>
    <col min="272" max="272" width="26.5703125" style="620" customWidth="1"/>
    <col min="273" max="273" width="26.7109375" style="620" customWidth="1"/>
    <col min="274" max="274" width="0.85546875" style="620" customWidth="1"/>
    <col min="275" max="276" width="21.28515625" style="620" customWidth="1"/>
    <col min="277" max="277" width="1" style="620" customWidth="1"/>
    <col min="278" max="279" width="21.28515625" style="620" customWidth="1"/>
    <col min="280" max="280" width="1" style="620" customWidth="1"/>
    <col min="281" max="282" width="21.28515625" style="620" customWidth="1"/>
    <col min="283" max="512" width="9.140625" style="620"/>
    <col min="513" max="513" width="49.5703125" style="620" customWidth="1"/>
    <col min="514" max="514" width="6.7109375" style="620" customWidth="1"/>
    <col min="515" max="515" width="0.85546875" style="620" customWidth="1"/>
    <col min="516" max="517" width="21.28515625" style="620" customWidth="1"/>
    <col min="518" max="518" width="0.85546875" style="620" customWidth="1"/>
    <col min="519" max="520" width="21.28515625" style="620" customWidth="1"/>
    <col min="521" max="521" width="1" style="620" customWidth="1"/>
    <col min="522" max="523" width="21.28515625" style="620" customWidth="1"/>
    <col min="524" max="524" width="1" style="620" customWidth="1"/>
    <col min="525" max="526" width="21.28515625" style="620" customWidth="1"/>
    <col min="527" max="527" width="3.42578125" style="620" customWidth="1"/>
    <col min="528" max="528" width="26.5703125" style="620" customWidth="1"/>
    <col min="529" max="529" width="26.7109375" style="620" customWidth="1"/>
    <col min="530" max="530" width="0.85546875" style="620" customWidth="1"/>
    <col min="531" max="532" width="21.28515625" style="620" customWidth="1"/>
    <col min="533" max="533" width="1" style="620" customWidth="1"/>
    <col min="534" max="535" width="21.28515625" style="620" customWidth="1"/>
    <col min="536" max="536" width="1" style="620" customWidth="1"/>
    <col min="537" max="538" width="21.28515625" style="620" customWidth="1"/>
    <col min="539" max="768" width="9.140625" style="620"/>
    <col min="769" max="769" width="49.5703125" style="620" customWidth="1"/>
    <col min="770" max="770" width="6.7109375" style="620" customWidth="1"/>
    <col min="771" max="771" width="0.85546875" style="620" customWidth="1"/>
    <col min="772" max="773" width="21.28515625" style="620" customWidth="1"/>
    <col min="774" max="774" width="0.85546875" style="620" customWidth="1"/>
    <col min="775" max="776" width="21.28515625" style="620" customWidth="1"/>
    <col min="777" max="777" width="1" style="620" customWidth="1"/>
    <col min="778" max="779" width="21.28515625" style="620" customWidth="1"/>
    <col min="780" max="780" width="1" style="620" customWidth="1"/>
    <col min="781" max="782" width="21.28515625" style="620" customWidth="1"/>
    <col min="783" max="783" width="3.42578125" style="620" customWidth="1"/>
    <col min="784" max="784" width="26.5703125" style="620" customWidth="1"/>
    <col min="785" max="785" width="26.7109375" style="620" customWidth="1"/>
    <col min="786" max="786" width="0.85546875" style="620" customWidth="1"/>
    <col min="787" max="788" width="21.28515625" style="620" customWidth="1"/>
    <col min="789" max="789" width="1" style="620" customWidth="1"/>
    <col min="790" max="791" width="21.28515625" style="620" customWidth="1"/>
    <col min="792" max="792" width="1" style="620" customWidth="1"/>
    <col min="793" max="794" width="21.28515625" style="620" customWidth="1"/>
    <col min="795" max="1024" width="9.140625" style="620"/>
    <col min="1025" max="1025" width="49.5703125" style="620" customWidth="1"/>
    <col min="1026" max="1026" width="6.7109375" style="620" customWidth="1"/>
    <col min="1027" max="1027" width="0.85546875" style="620" customWidth="1"/>
    <col min="1028" max="1029" width="21.28515625" style="620" customWidth="1"/>
    <col min="1030" max="1030" width="0.85546875" style="620" customWidth="1"/>
    <col min="1031" max="1032" width="21.28515625" style="620" customWidth="1"/>
    <col min="1033" max="1033" width="1" style="620" customWidth="1"/>
    <col min="1034" max="1035" width="21.28515625" style="620" customWidth="1"/>
    <col min="1036" max="1036" width="1" style="620" customWidth="1"/>
    <col min="1037" max="1038" width="21.28515625" style="620" customWidth="1"/>
    <col min="1039" max="1039" width="3.42578125" style="620" customWidth="1"/>
    <col min="1040" max="1040" width="26.5703125" style="620" customWidth="1"/>
    <col min="1041" max="1041" width="26.7109375" style="620" customWidth="1"/>
    <col min="1042" max="1042" width="0.85546875" style="620" customWidth="1"/>
    <col min="1043" max="1044" width="21.28515625" style="620" customWidth="1"/>
    <col min="1045" max="1045" width="1" style="620" customWidth="1"/>
    <col min="1046" max="1047" width="21.28515625" style="620" customWidth="1"/>
    <col min="1048" max="1048" width="1" style="620" customWidth="1"/>
    <col min="1049" max="1050" width="21.28515625" style="620" customWidth="1"/>
    <col min="1051" max="1280" width="9.140625" style="620"/>
    <col min="1281" max="1281" width="49.5703125" style="620" customWidth="1"/>
    <col min="1282" max="1282" width="6.7109375" style="620" customWidth="1"/>
    <col min="1283" max="1283" width="0.85546875" style="620" customWidth="1"/>
    <col min="1284" max="1285" width="21.28515625" style="620" customWidth="1"/>
    <col min="1286" max="1286" width="0.85546875" style="620" customWidth="1"/>
    <col min="1287" max="1288" width="21.28515625" style="620" customWidth="1"/>
    <col min="1289" max="1289" width="1" style="620" customWidth="1"/>
    <col min="1290" max="1291" width="21.28515625" style="620" customWidth="1"/>
    <col min="1292" max="1292" width="1" style="620" customWidth="1"/>
    <col min="1293" max="1294" width="21.28515625" style="620" customWidth="1"/>
    <col min="1295" max="1295" width="3.42578125" style="620" customWidth="1"/>
    <col min="1296" max="1296" width="26.5703125" style="620" customWidth="1"/>
    <col min="1297" max="1297" width="26.7109375" style="620" customWidth="1"/>
    <col min="1298" max="1298" width="0.85546875" style="620" customWidth="1"/>
    <col min="1299" max="1300" width="21.28515625" style="620" customWidth="1"/>
    <col min="1301" max="1301" width="1" style="620" customWidth="1"/>
    <col min="1302" max="1303" width="21.28515625" style="620" customWidth="1"/>
    <col min="1304" max="1304" width="1" style="620" customWidth="1"/>
    <col min="1305" max="1306" width="21.28515625" style="620" customWidth="1"/>
    <col min="1307" max="1536" width="9.140625" style="620"/>
    <col min="1537" max="1537" width="49.5703125" style="620" customWidth="1"/>
    <col min="1538" max="1538" width="6.7109375" style="620" customWidth="1"/>
    <col min="1539" max="1539" width="0.85546875" style="620" customWidth="1"/>
    <col min="1540" max="1541" width="21.28515625" style="620" customWidth="1"/>
    <col min="1542" max="1542" width="0.85546875" style="620" customWidth="1"/>
    <col min="1543" max="1544" width="21.28515625" style="620" customWidth="1"/>
    <col min="1545" max="1545" width="1" style="620" customWidth="1"/>
    <col min="1546" max="1547" width="21.28515625" style="620" customWidth="1"/>
    <col min="1548" max="1548" width="1" style="620" customWidth="1"/>
    <col min="1549" max="1550" width="21.28515625" style="620" customWidth="1"/>
    <col min="1551" max="1551" width="3.42578125" style="620" customWidth="1"/>
    <col min="1552" max="1552" width="26.5703125" style="620" customWidth="1"/>
    <col min="1553" max="1553" width="26.7109375" style="620" customWidth="1"/>
    <col min="1554" max="1554" width="0.85546875" style="620" customWidth="1"/>
    <col min="1555" max="1556" width="21.28515625" style="620" customWidth="1"/>
    <col min="1557" max="1557" width="1" style="620" customWidth="1"/>
    <col min="1558" max="1559" width="21.28515625" style="620" customWidth="1"/>
    <col min="1560" max="1560" width="1" style="620" customWidth="1"/>
    <col min="1561" max="1562" width="21.28515625" style="620" customWidth="1"/>
    <col min="1563" max="1792" width="9.140625" style="620"/>
    <col min="1793" max="1793" width="49.5703125" style="620" customWidth="1"/>
    <col min="1794" max="1794" width="6.7109375" style="620" customWidth="1"/>
    <col min="1795" max="1795" width="0.85546875" style="620" customWidth="1"/>
    <col min="1796" max="1797" width="21.28515625" style="620" customWidth="1"/>
    <col min="1798" max="1798" width="0.85546875" style="620" customWidth="1"/>
    <col min="1799" max="1800" width="21.28515625" style="620" customWidth="1"/>
    <col min="1801" max="1801" width="1" style="620" customWidth="1"/>
    <col min="1802" max="1803" width="21.28515625" style="620" customWidth="1"/>
    <col min="1804" max="1804" width="1" style="620" customWidth="1"/>
    <col min="1805" max="1806" width="21.28515625" style="620" customWidth="1"/>
    <col min="1807" max="1807" width="3.42578125" style="620" customWidth="1"/>
    <col min="1808" max="1808" width="26.5703125" style="620" customWidth="1"/>
    <col min="1809" max="1809" width="26.7109375" style="620" customWidth="1"/>
    <col min="1810" max="1810" width="0.85546875" style="620" customWidth="1"/>
    <col min="1811" max="1812" width="21.28515625" style="620" customWidth="1"/>
    <col min="1813" max="1813" width="1" style="620" customWidth="1"/>
    <col min="1814" max="1815" width="21.28515625" style="620" customWidth="1"/>
    <col min="1816" max="1816" width="1" style="620" customWidth="1"/>
    <col min="1817" max="1818" width="21.28515625" style="620" customWidth="1"/>
    <col min="1819" max="2048" width="9.140625" style="620"/>
    <col min="2049" max="2049" width="49.5703125" style="620" customWidth="1"/>
    <col min="2050" max="2050" width="6.7109375" style="620" customWidth="1"/>
    <col min="2051" max="2051" width="0.85546875" style="620" customWidth="1"/>
    <col min="2052" max="2053" width="21.28515625" style="620" customWidth="1"/>
    <col min="2054" max="2054" width="0.85546875" style="620" customWidth="1"/>
    <col min="2055" max="2056" width="21.28515625" style="620" customWidth="1"/>
    <col min="2057" max="2057" width="1" style="620" customWidth="1"/>
    <col min="2058" max="2059" width="21.28515625" style="620" customWidth="1"/>
    <col min="2060" max="2060" width="1" style="620" customWidth="1"/>
    <col min="2061" max="2062" width="21.28515625" style="620" customWidth="1"/>
    <col min="2063" max="2063" width="3.42578125" style="620" customWidth="1"/>
    <col min="2064" max="2064" width="26.5703125" style="620" customWidth="1"/>
    <col min="2065" max="2065" width="26.7109375" style="620" customWidth="1"/>
    <col min="2066" max="2066" width="0.85546875" style="620" customWidth="1"/>
    <col min="2067" max="2068" width="21.28515625" style="620" customWidth="1"/>
    <col min="2069" max="2069" width="1" style="620" customWidth="1"/>
    <col min="2070" max="2071" width="21.28515625" style="620" customWidth="1"/>
    <col min="2072" max="2072" width="1" style="620" customWidth="1"/>
    <col min="2073" max="2074" width="21.28515625" style="620" customWidth="1"/>
    <col min="2075" max="2304" width="9.140625" style="620"/>
    <col min="2305" max="2305" width="49.5703125" style="620" customWidth="1"/>
    <col min="2306" max="2306" width="6.7109375" style="620" customWidth="1"/>
    <col min="2307" max="2307" width="0.85546875" style="620" customWidth="1"/>
    <col min="2308" max="2309" width="21.28515625" style="620" customWidth="1"/>
    <col min="2310" max="2310" width="0.85546875" style="620" customWidth="1"/>
    <col min="2311" max="2312" width="21.28515625" style="620" customWidth="1"/>
    <col min="2313" max="2313" width="1" style="620" customWidth="1"/>
    <col min="2314" max="2315" width="21.28515625" style="620" customWidth="1"/>
    <col min="2316" max="2316" width="1" style="620" customWidth="1"/>
    <col min="2317" max="2318" width="21.28515625" style="620" customWidth="1"/>
    <col min="2319" max="2319" width="3.42578125" style="620" customWidth="1"/>
    <col min="2320" max="2320" width="26.5703125" style="620" customWidth="1"/>
    <col min="2321" max="2321" width="26.7109375" style="620" customWidth="1"/>
    <col min="2322" max="2322" width="0.85546875" style="620" customWidth="1"/>
    <col min="2323" max="2324" width="21.28515625" style="620" customWidth="1"/>
    <col min="2325" max="2325" width="1" style="620" customWidth="1"/>
    <col min="2326" max="2327" width="21.28515625" style="620" customWidth="1"/>
    <col min="2328" max="2328" width="1" style="620" customWidth="1"/>
    <col min="2329" max="2330" width="21.28515625" style="620" customWidth="1"/>
    <col min="2331" max="2560" width="9.140625" style="620"/>
    <col min="2561" max="2561" width="49.5703125" style="620" customWidth="1"/>
    <col min="2562" max="2562" width="6.7109375" style="620" customWidth="1"/>
    <col min="2563" max="2563" width="0.85546875" style="620" customWidth="1"/>
    <col min="2564" max="2565" width="21.28515625" style="620" customWidth="1"/>
    <col min="2566" max="2566" width="0.85546875" style="620" customWidth="1"/>
    <col min="2567" max="2568" width="21.28515625" style="620" customWidth="1"/>
    <col min="2569" max="2569" width="1" style="620" customWidth="1"/>
    <col min="2570" max="2571" width="21.28515625" style="620" customWidth="1"/>
    <col min="2572" max="2572" width="1" style="620" customWidth="1"/>
    <col min="2573" max="2574" width="21.28515625" style="620" customWidth="1"/>
    <col min="2575" max="2575" width="3.42578125" style="620" customWidth="1"/>
    <col min="2576" max="2576" width="26.5703125" style="620" customWidth="1"/>
    <col min="2577" max="2577" width="26.7109375" style="620" customWidth="1"/>
    <col min="2578" max="2578" width="0.85546875" style="620" customWidth="1"/>
    <col min="2579" max="2580" width="21.28515625" style="620" customWidth="1"/>
    <col min="2581" max="2581" width="1" style="620" customWidth="1"/>
    <col min="2582" max="2583" width="21.28515625" style="620" customWidth="1"/>
    <col min="2584" max="2584" width="1" style="620" customWidth="1"/>
    <col min="2585" max="2586" width="21.28515625" style="620" customWidth="1"/>
    <col min="2587" max="2816" width="9.140625" style="620"/>
    <col min="2817" max="2817" width="49.5703125" style="620" customWidth="1"/>
    <col min="2818" max="2818" width="6.7109375" style="620" customWidth="1"/>
    <col min="2819" max="2819" width="0.85546875" style="620" customWidth="1"/>
    <col min="2820" max="2821" width="21.28515625" style="620" customWidth="1"/>
    <col min="2822" max="2822" width="0.85546875" style="620" customWidth="1"/>
    <col min="2823" max="2824" width="21.28515625" style="620" customWidth="1"/>
    <col min="2825" max="2825" width="1" style="620" customWidth="1"/>
    <col min="2826" max="2827" width="21.28515625" style="620" customWidth="1"/>
    <col min="2828" max="2828" width="1" style="620" customWidth="1"/>
    <col min="2829" max="2830" width="21.28515625" style="620" customWidth="1"/>
    <col min="2831" max="2831" width="3.42578125" style="620" customWidth="1"/>
    <col min="2832" max="2832" width="26.5703125" style="620" customWidth="1"/>
    <col min="2833" max="2833" width="26.7109375" style="620" customWidth="1"/>
    <col min="2834" max="2834" width="0.85546875" style="620" customWidth="1"/>
    <col min="2835" max="2836" width="21.28515625" style="620" customWidth="1"/>
    <col min="2837" max="2837" width="1" style="620" customWidth="1"/>
    <col min="2838" max="2839" width="21.28515625" style="620" customWidth="1"/>
    <col min="2840" max="2840" width="1" style="620" customWidth="1"/>
    <col min="2841" max="2842" width="21.28515625" style="620" customWidth="1"/>
    <col min="2843" max="3072" width="9.140625" style="620"/>
    <col min="3073" max="3073" width="49.5703125" style="620" customWidth="1"/>
    <col min="3074" max="3074" width="6.7109375" style="620" customWidth="1"/>
    <col min="3075" max="3075" width="0.85546875" style="620" customWidth="1"/>
    <col min="3076" max="3077" width="21.28515625" style="620" customWidth="1"/>
    <col min="3078" max="3078" width="0.85546875" style="620" customWidth="1"/>
    <col min="3079" max="3080" width="21.28515625" style="620" customWidth="1"/>
    <col min="3081" max="3081" width="1" style="620" customWidth="1"/>
    <col min="3082" max="3083" width="21.28515625" style="620" customWidth="1"/>
    <col min="3084" max="3084" width="1" style="620" customWidth="1"/>
    <col min="3085" max="3086" width="21.28515625" style="620" customWidth="1"/>
    <col min="3087" max="3087" width="3.42578125" style="620" customWidth="1"/>
    <col min="3088" max="3088" width="26.5703125" style="620" customWidth="1"/>
    <col min="3089" max="3089" width="26.7109375" style="620" customWidth="1"/>
    <col min="3090" max="3090" width="0.85546875" style="620" customWidth="1"/>
    <col min="3091" max="3092" width="21.28515625" style="620" customWidth="1"/>
    <col min="3093" max="3093" width="1" style="620" customWidth="1"/>
    <col min="3094" max="3095" width="21.28515625" style="620" customWidth="1"/>
    <col min="3096" max="3096" width="1" style="620" customWidth="1"/>
    <col min="3097" max="3098" width="21.28515625" style="620" customWidth="1"/>
    <col min="3099" max="3328" width="9.140625" style="620"/>
    <col min="3329" max="3329" width="49.5703125" style="620" customWidth="1"/>
    <col min="3330" max="3330" width="6.7109375" style="620" customWidth="1"/>
    <col min="3331" max="3331" width="0.85546875" style="620" customWidth="1"/>
    <col min="3332" max="3333" width="21.28515625" style="620" customWidth="1"/>
    <col min="3334" max="3334" width="0.85546875" style="620" customWidth="1"/>
    <col min="3335" max="3336" width="21.28515625" style="620" customWidth="1"/>
    <col min="3337" max="3337" width="1" style="620" customWidth="1"/>
    <col min="3338" max="3339" width="21.28515625" style="620" customWidth="1"/>
    <col min="3340" max="3340" width="1" style="620" customWidth="1"/>
    <col min="3341" max="3342" width="21.28515625" style="620" customWidth="1"/>
    <col min="3343" max="3343" width="3.42578125" style="620" customWidth="1"/>
    <col min="3344" max="3344" width="26.5703125" style="620" customWidth="1"/>
    <col min="3345" max="3345" width="26.7109375" style="620" customWidth="1"/>
    <col min="3346" max="3346" width="0.85546875" style="620" customWidth="1"/>
    <col min="3347" max="3348" width="21.28515625" style="620" customWidth="1"/>
    <col min="3349" max="3349" width="1" style="620" customWidth="1"/>
    <col min="3350" max="3351" width="21.28515625" style="620" customWidth="1"/>
    <col min="3352" max="3352" width="1" style="620" customWidth="1"/>
    <col min="3353" max="3354" width="21.28515625" style="620" customWidth="1"/>
    <col min="3355" max="3584" width="9.140625" style="620"/>
    <col min="3585" max="3585" width="49.5703125" style="620" customWidth="1"/>
    <col min="3586" max="3586" width="6.7109375" style="620" customWidth="1"/>
    <col min="3587" max="3587" width="0.85546875" style="620" customWidth="1"/>
    <col min="3588" max="3589" width="21.28515625" style="620" customWidth="1"/>
    <col min="3590" max="3590" width="0.85546875" style="620" customWidth="1"/>
    <col min="3591" max="3592" width="21.28515625" style="620" customWidth="1"/>
    <col min="3593" max="3593" width="1" style="620" customWidth="1"/>
    <col min="3594" max="3595" width="21.28515625" style="620" customWidth="1"/>
    <col min="3596" max="3596" width="1" style="620" customWidth="1"/>
    <col min="3597" max="3598" width="21.28515625" style="620" customWidth="1"/>
    <col min="3599" max="3599" width="3.42578125" style="620" customWidth="1"/>
    <col min="3600" max="3600" width="26.5703125" style="620" customWidth="1"/>
    <col min="3601" max="3601" width="26.7109375" style="620" customWidth="1"/>
    <col min="3602" max="3602" width="0.85546875" style="620" customWidth="1"/>
    <col min="3603" max="3604" width="21.28515625" style="620" customWidth="1"/>
    <col min="3605" max="3605" width="1" style="620" customWidth="1"/>
    <col min="3606" max="3607" width="21.28515625" style="620" customWidth="1"/>
    <col min="3608" max="3608" width="1" style="620" customWidth="1"/>
    <col min="3609" max="3610" width="21.28515625" style="620" customWidth="1"/>
    <col min="3611" max="3840" width="9.140625" style="620"/>
    <col min="3841" max="3841" width="49.5703125" style="620" customWidth="1"/>
    <col min="3842" max="3842" width="6.7109375" style="620" customWidth="1"/>
    <col min="3843" max="3843" width="0.85546875" style="620" customWidth="1"/>
    <col min="3844" max="3845" width="21.28515625" style="620" customWidth="1"/>
    <col min="3846" max="3846" width="0.85546875" style="620" customWidth="1"/>
    <col min="3847" max="3848" width="21.28515625" style="620" customWidth="1"/>
    <col min="3849" max="3849" width="1" style="620" customWidth="1"/>
    <col min="3850" max="3851" width="21.28515625" style="620" customWidth="1"/>
    <col min="3852" max="3852" width="1" style="620" customWidth="1"/>
    <col min="3853" max="3854" width="21.28515625" style="620" customWidth="1"/>
    <col min="3855" max="3855" width="3.42578125" style="620" customWidth="1"/>
    <col min="3856" max="3856" width="26.5703125" style="620" customWidth="1"/>
    <col min="3857" max="3857" width="26.7109375" style="620" customWidth="1"/>
    <col min="3858" max="3858" width="0.85546875" style="620" customWidth="1"/>
    <col min="3859" max="3860" width="21.28515625" style="620" customWidth="1"/>
    <col min="3861" max="3861" width="1" style="620" customWidth="1"/>
    <col min="3862" max="3863" width="21.28515625" style="620" customWidth="1"/>
    <col min="3864" max="3864" width="1" style="620" customWidth="1"/>
    <col min="3865" max="3866" width="21.28515625" style="620" customWidth="1"/>
    <col min="3867" max="4096" width="9.140625" style="620"/>
    <col min="4097" max="4097" width="49.5703125" style="620" customWidth="1"/>
    <col min="4098" max="4098" width="6.7109375" style="620" customWidth="1"/>
    <col min="4099" max="4099" width="0.85546875" style="620" customWidth="1"/>
    <col min="4100" max="4101" width="21.28515625" style="620" customWidth="1"/>
    <col min="4102" max="4102" width="0.85546875" style="620" customWidth="1"/>
    <col min="4103" max="4104" width="21.28515625" style="620" customWidth="1"/>
    <col min="4105" max="4105" width="1" style="620" customWidth="1"/>
    <col min="4106" max="4107" width="21.28515625" style="620" customWidth="1"/>
    <col min="4108" max="4108" width="1" style="620" customWidth="1"/>
    <col min="4109" max="4110" width="21.28515625" style="620" customWidth="1"/>
    <col min="4111" max="4111" width="3.42578125" style="620" customWidth="1"/>
    <col min="4112" max="4112" width="26.5703125" style="620" customWidth="1"/>
    <col min="4113" max="4113" width="26.7109375" style="620" customWidth="1"/>
    <col min="4114" max="4114" width="0.85546875" style="620" customWidth="1"/>
    <col min="4115" max="4116" width="21.28515625" style="620" customWidth="1"/>
    <col min="4117" max="4117" width="1" style="620" customWidth="1"/>
    <col min="4118" max="4119" width="21.28515625" style="620" customWidth="1"/>
    <col min="4120" max="4120" width="1" style="620" customWidth="1"/>
    <col min="4121" max="4122" width="21.28515625" style="620" customWidth="1"/>
    <col min="4123" max="4352" width="9.140625" style="620"/>
    <col min="4353" max="4353" width="49.5703125" style="620" customWidth="1"/>
    <col min="4354" max="4354" width="6.7109375" style="620" customWidth="1"/>
    <col min="4355" max="4355" width="0.85546875" style="620" customWidth="1"/>
    <col min="4356" max="4357" width="21.28515625" style="620" customWidth="1"/>
    <col min="4358" max="4358" width="0.85546875" style="620" customWidth="1"/>
    <col min="4359" max="4360" width="21.28515625" style="620" customWidth="1"/>
    <col min="4361" max="4361" width="1" style="620" customWidth="1"/>
    <col min="4362" max="4363" width="21.28515625" style="620" customWidth="1"/>
    <col min="4364" max="4364" width="1" style="620" customWidth="1"/>
    <col min="4365" max="4366" width="21.28515625" style="620" customWidth="1"/>
    <col min="4367" max="4367" width="3.42578125" style="620" customWidth="1"/>
    <col min="4368" max="4368" width="26.5703125" style="620" customWidth="1"/>
    <col min="4369" max="4369" width="26.7109375" style="620" customWidth="1"/>
    <col min="4370" max="4370" width="0.85546875" style="620" customWidth="1"/>
    <col min="4371" max="4372" width="21.28515625" style="620" customWidth="1"/>
    <col min="4373" max="4373" width="1" style="620" customWidth="1"/>
    <col min="4374" max="4375" width="21.28515625" style="620" customWidth="1"/>
    <col min="4376" max="4376" width="1" style="620" customWidth="1"/>
    <col min="4377" max="4378" width="21.28515625" style="620" customWidth="1"/>
    <col min="4379" max="4608" width="9.140625" style="620"/>
    <col min="4609" max="4609" width="49.5703125" style="620" customWidth="1"/>
    <col min="4610" max="4610" width="6.7109375" style="620" customWidth="1"/>
    <col min="4611" max="4611" width="0.85546875" style="620" customWidth="1"/>
    <col min="4612" max="4613" width="21.28515625" style="620" customWidth="1"/>
    <col min="4614" max="4614" width="0.85546875" style="620" customWidth="1"/>
    <col min="4615" max="4616" width="21.28515625" style="620" customWidth="1"/>
    <col min="4617" max="4617" width="1" style="620" customWidth="1"/>
    <col min="4618" max="4619" width="21.28515625" style="620" customWidth="1"/>
    <col min="4620" max="4620" width="1" style="620" customWidth="1"/>
    <col min="4621" max="4622" width="21.28515625" style="620" customWidth="1"/>
    <col min="4623" max="4623" width="3.42578125" style="620" customWidth="1"/>
    <col min="4624" max="4624" width="26.5703125" style="620" customWidth="1"/>
    <col min="4625" max="4625" width="26.7109375" style="620" customWidth="1"/>
    <col min="4626" max="4626" width="0.85546875" style="620" customWidth="1"/>
    <col min="4627" max="4628" width="21.28515625" style="620" customWidth="1"/>
    <col min="4629" max="4629" width="1" style="620" customWidth="1"/>
    <col min="4630" max="4631" width="21.28515625" style="620" customWidth="1"/>
    <col min="4632" max="4632" width="1" style="620" customWidth="1"/>
    <col min="4633" max="4634" width="21.28515625" style="620" customWidth="1"/>
    <col min="4635" max="4864" width="9.140625" style="620"/>
    <col min="4865" max="4865" width="49.5703125" style="620" customWidth="1"/>
    <col min="4866" max="4866" width="6.7109375" style="620" customWidth="1"/>
    <col min="4867" max="4867" width="0.85546875" style="620" customWidth="1"/>
    <col min="4868" max="4869" width="21.28515625" style="620" customWidth="1"/>
    <col min="4870" max="4870" width="0.85546875" style="620" customWidth="1"/>
    <col min="4871" max="4872" width="21.28515625" style="620" customWidth="1"/>
    <col min="4873" max="4873" width="1" style="620" customWidth="1"/>
    <col min="4874" max="4875" width="21.28515625" style="620" customWidth="1"/>
    <col min="4876" max="4876" width="1" style="620" customWidth="1"/>
    <col min="4877" max="4878" width="21.28515625" style="620" customWidth="1"/>
    <col min="4879" max="4879" width="3.42578125" style="620" customWidth="1"/>
    <col min="4880" max="4880" width="26.5703125" style="620" customWidth="1"/>
    <col min="4881" max="4881" width="26.7109375" style="620" customWidth="1"/>
    <col min="4882" max="4882" width="0.85546875" style="620" customWidth="1"/>
    <col min="4883" max="4884" width="21.28515625" style="620" customWidth="1"/>
    <col min="4885" max="4885" width="1" style="620" customWidth="1"/>
    <col min="4886" max="4887" width="21.28515625" style="620" customWidth="1"/>
    <col min="4888" max="4888" width="1" style="620" customWidth="1"/>
    <col min="4889" max="4890" width="21.28515625" style="620" customWidth="1"/>
    <col min="4891" max="5120" width="9.140625" style="620"/>
    <col min="5121" max="5121" width="49.5703125" style="620" customWidth="1"/>
    <col min="5122" max="5122" width="6.7109375" style="620" customWidth="1"/>
    <col min="5123" max="5123" width="0.85546875" style="620" customWidth="1"/>
    <col min="5124" max="5125" width="21.28515625" style="620" customWidth="1"/>
    <col min="5126" max="5126" width="0.85546875" style="620" customWidth="1"/>
    <col min="5127" max="5128" width="21.28515625" style="620" customWidth="1"/>
    <col min="5129" max="5129" width="1" style="620" customWidth="1"/>
    <col min="5130" max="5131" width="21.28515625" style="620" customWidth="1"/>
    <col min="5132" max="5132" width="1" style="620" customWidth="1"/>
    <col min="5133" max="5134" width="21.28515625" style="620" customWidth="1"/>
    <col min="5135" max="5135" width="3.42578125" style="620" customWidth="1"/>
    <col min="5136" max="5136" width="26.5703125" style="620" customWidth="1"/>
    <col min="5137" max="5137" width="26.7109375" style="620" customWidth="1"/>
    <col min="5138" max="5138" width="0.85546875" style="620" customWidth="1"/>
    <col min="5139" max="5140" width="21.28515625" style="620" customWidth="1"/>
    <col min="5141" max="5141" width="1" style="620" customWidth="1"/>
    <col min="5142" max="5143" width="21.28515625" style="620" customWidth="1"/>
    <col min="5144" max="5144" width="1" style="620" customWidth="1"/>
    <col min="5145" max="5146" width="21.28515625" style="620" customWidth="1"/>
    <col min="5147" max="5376" width="9.140625" style="620"/>
    <col min="5377" max="5377" width="49.5703125" style="620" customWidth="1"/>
    <col min="5378" max="5378" width="6.7109375" style="620" customWidth="1"/>
    <col min="5379" max="5379" width="0.85546875" style="620" customWidth="1"/>
    <col min="5380" max="5381" width="21.28515625" style="620" customWidth="1"/>
    <col min="5382" max="5382" width="0.85546875" style="620" customWidth="1"/>
    <col min="5383" max="5384" width="21.28515625" style="620" customWidth="1"/>
    <col min="5385" max="5385" width="1" style="620" customWidth="1"/>
    <col min="5386" max="5387" width="21.28515625" style="620" customWidth="1"/>
    <col min="5388" max="5388" width="1" style="620" customWidth="1"/>
    <col min="5389" max="5390" width="21.28515625" style="620" customWidth="1"/>
    <col min="5391" max="5391" width="3.42578125" style="620" customWidth="1"/>
    <col min="5392" max="5392" width="26.5703125" style="620" customWidth="1"/>
    <col min="5393" max="5393" width="26.7109375" style="620" customWidth="1"/>
    <col min="5394" max="5394" width="0.85546875" style="620" customWidth="1"/>
    <col min="5395" max="5396" width="21.28515625" style="620" customWidth="1"/>
    <col min="5397" max="5397" width="1" style="620" customWidth="1"/>
    <col min="5398" max="5399" width="21.28515625" style="620" customWidth="1"/>
    <col min="5400" max="5400" width="1" style="620" customWidth="1"/>
    <col min="5401" max="5402" width="21.28515625" style="620" customWidth="1"/>
    <col min="5403" max="5632" width="9.140625" style="620"/>
    <col min="5633" max="5633" width="49.5703125" style="620" customWidth="1"/>
    <col min="5634" max="5634" width="6.7109375" style="620" customWidth="1"/>
    <col min="5635" max="5635" width="0.85546875" style="620" customWidth="1"/>
    <col min="5636" max="5637" width="21.28515625" style="620" customWidth="1"/>
    <col min="5638" max="5638" width="0.85546875" style="620" customWidth="1"/>
    <col min="5639" max="5640" width="21.28515625" style="620" customWidth="1"/>
    <col min="5641" max="5641" width="1" style="620" customWidth="1"/>
    <col min="5642" max="5643" width="21.28515625" style="620" customWidth="1"/>
    <col min="5644" max="5644" width="1" style="620" customWidth="1"/>
    <col min="5645" max="5646" width="21.28515625" style="620" customWidth="1"/>
    <col min="5647" max="5647" width="3.42578125" style="620" customWidth="1"/>
    <col min="5648" max="5648" width="26.5703125" style="620" customWidth="1"/>
    <col min="5649" max="5649" width="26.7109375" style="620" customWidth="1"/>
    <col min="5650" max="5650" width="0.85546875" style="620" customWidth="1"/>
    <col min="5651" max="5652" width="21.28515625" style="620" customWidth="1"/>
    <col min="5653" max="5653" width="1" style="620" customWidth="1"/>
    <col min="5654" max="5655" width="21.28515625" style="620" customWidth="1"/>
    <col min="5656" max="5656" width="1" style="620" customWidth="1"/>
    <col min="5657" max="5658" width="21.28515625" style="620" customWidth="1"/>
    <col min="5659" max="5888" width="9.140625" style="620"/>
    <col min="5889" max="5889" width="49.5703125" style="620" customWidth="1"/>
    <col min="5890" max="5890" width="6.7109375" style="620" customWidth="1"/>
    <col min="5891" max="5891" width="0.85546875" style="620" customWidth="1"/>
    <col min="5892" max="5893" width="21.28515625" style="620" customWidth="1"/>
    <col min="5894" max="5894" width="0.85546875" style="620" customWidth="1"/>
    <col min="5895" max="5896" width="21.28515625" style="620" customWidth="1"/>
    <col min="5897" max="5897" width="1" style="620" customWidth="1"/>
    <col min="5898" max="5899" width="21.28515625" style="620" customWidth="1"/>
    <col min="5900" max="5900" width="1" style="620" customWidth="1"/>
    <col min="5901" max="5902" width="21.28515625" style="620" customWidth="1"/>
    <col min="5903" max="5903" width="3.42578125" style="620" customWidth="1"/>
    <col min="5904" max="5904" width="26.5703125" style="620" customWidth="1"/>
    <col min="5905" max="5905" width="26.7109375" style="620" customWidth="1"/>
    <col min="5906" max="5906" width="0.85546875" style="620" customWidth="1"/>
    <col min="5907" max="5908" width="21.28515625" style="620" customWidth="1"/>
    <col min="5909" max="5909" width="1" style="620" customWidth="1"/>
    <col min="5910" max="5911" width="21.28515625" style="620" customWidth="1"/>
    <col min="5912" max="5912" width="1" style="620" customWidth="1"/>
    <col min="5913" max="5914" width="21.28515625" style="620" customWidth="1"/>
    <col min="5915" max="6144" width="9.140625" style="620"/>
    <col min="6145" max="6145" width="49.5703125" style="620" customWidth="1"/>
    <col min="6146" max="6146" width="6.7109375" style="620" customWidth="1"/>
    <col min="6147" max="6147" width="0.85546875" style="620" customWidth="1"/>
    <col min="6148" max="6149" width="21.28515625" style="620" customWidth="1"/>
    <col min="6150" max="6150" width="0.85546875" style="620" customWidth="1"/>
    <col min="6151" max="6152" width="21.28515625" style="620" customWidth="1"/>
    <col min="6153" max="6153" width="1" style="620" customWidth="1"/>
    <col min="6154" max="6155" width="21.28515625" style="620" customWidth="1"/>
    <col min="6156" max="6156" width="1" style="620" customWidth="1"/>
    <col min="6157" max="6158" width="21.28515625" style="620" customWidth="1"/>
    <col min="6159" max="6159" width="3.42578125" style="620" customWidth="1"/>
    <col min="6160" max="6160" width="26.5703125" style="620" customWidth="1"/>
    <col min="6161" max="6161" width="26.7109375" style="620" customWidth="1"/>
    <col min="6162" max="6162" width="0.85546875" style="620" customWidth="1"/>
    <col min="6163" max="6164" width="21.28515625" style="620" customWidth="1"/>
    <col min="6165" max="6165" width="1" style="620" customWidth="1"/>
    <col min="6166" max="6167" width="21.28515625" style="620" customWidth="1"/>
    <col min="6168" max="6168" width="1" style="620" customWidth="1"/>
    <col min="6169" max="6170" width="21.28515625" style="620" customWidth="1"/>
    <col min="6171" max="6400" width="9.140625" style="620"/>
    <col min="6401" max="6401" width="49.5703125" style="620" customWidth="1"/>
    <col min="6402" max="6402" width="6.7109375" style="620" customWidth="1"/>
    <col min="6403" max="6403" width="0.85546875" style="620" customWidth="1"/>
    <col min="6404" max="6405" width="21.28515625" style="620" customWidth="1"/>
    <col min="6406" max="6406" width="0.85546875" style="620" customWidth="1"/>
    <col min="6407" max="6408" width="21.28515625" style="620" customWidth="1"/>
    <col min="6409" max="6409" width="1" style="620" customWidth="1"/>
    <col min="6410" max="6411" width="21.28515625" style="620" customWidth="1"/>
    <col min="6412" max="6412" width="1" style="620" customWidth="1"/>
    <col min="6413" max="6414" width="21.28515625" style="620" customWidth="1"/>
    <col min="6415" max="6415" width="3.42578125" style="620" customWidth="1"/>
    <col min="6416" max="6416" width="26.5703125" style="620" customWidth="1"/>
    <col min="6417" max="6417" width="26.7109375" style="620" customWidth="1"/>
    <col min="6418" max="6418" width="0.85546875" style="620" customWidth="1"/>
    <col min="6419" max="6420" width="21.28515625" style="620" customWidth="1"/>
    <col min="6421" max="6421" width="1" style="620" customWidth="1"/>
    <col min="6422" max="6423" width="21.28515625" style="620" customWidth="1"/>
    <col min="6424" max="6424" width="1" style="620" customWidth="1"/>
    <col min="6425" max="6426" width="21.28515625" style="620" customWidth="1"/>
    <col min="6427" max="6656" width="9.140625" style="620"/>
    <col min="6657" max="6657" width="49.5703125" style="620" customWidth="1"/>
    <col min="6658" max="6658" width="6.7109375" style="620" customWidth="1"/>
    <col min="6659" max="6659" width="0.85546875" style="620" customWidth="1"/>
    <col min="6660" max="6661" width="21.28515625" style="620" customWidth="1"/>
    <col min="6662" max="6662" width="0.85546875" style="620" customWidth="1"/>
    <col min="6663" max="6664" width="21.28515625" style="620" customWidth="1"/>
    <col min="6665" max="6665" width="1" style="620" customWidth="1"/>
    <col min="6666" max="6667" width="21.28515625" style="620" customWidth="1"/>
    <col min="6668" max="6668" width="1" style="620" customWidth="1"/>
    <col min="6669" max="6670" width="21.28515625" style="620" customWidth="1"/>
    <col min="6671" max="6671" width="3.42578125" style="620" customWidth="1"/>
    <col min="6672" max="6672" width="26.5703125" style="620" customWidth="1"/>
    <col min="6673" max="6673" width="26.7109375" style="620" customWidth="1"/>
    <col min="6674" max="6674" width="0.85546875" style="620" customWidth="1"/>
    <col min="6675" max="6676" width="21.28515625" style="620" customWidth="1"/>
    <col min="6677" max="6677" width="1" style="620" customWidth="1"/>
    <col min="6678" max="6679" width="21.28515625" style="620" customWidth="1"/>
    <col min="6680" max="6680" width="1" style="620" customWidth="1"/>
    <col min="6681" max="6682" width="21.28515625" style="620" customWidth="1"/>
    <col min="6683" max="6912" width="9.140625" style="620"/>
    <col min="6913" max="6913" width="49.5703125" style="620" customWidth="1"/>
    <col min="6914" max="6914" width="6.7109375" style="620" customWidth="1"/>
    <col min="6915" max="6915" width="0.85546875" style="620" customWidth="1"/>
    <col min="6916" max="6917" width="21.28515625" style="620" customWidth="1"/>
    <col min="6918" max="6918" width="0.85546875" style="620" customWidth="1"/>
    <col min="6919" max="6920" width="21.28515625" style="620" customWidth="1"/>
    <col min="6921" max="6921" width="1" style="620" customWidth="1"/>
    <col min="6922" max="6923" width="21.28515625" style="620" customWidth="1"/>
    <col min="6924" max="6924" width="1" style="620" customWidth="1"/>
    <col min="6925" max="6926" width="21.28515625" style="620" customWidth="1"/>
    <col min="6927" max="6927" width="3.42578125" style="620" customWidth="1"/>
    <col min="6928" max="6928" width="26.5703125" style="620" customWidth="1"/>
    <col min="6929" max="6929" width="26.7109375" style="620" customWidth="1"/>
    <col min="6930" max="6930" width="0.85546875" style="620" customWidth="1"/>
    <col min="6931" max="6932" width="21.28515625" style="620" customWidth="1"/>
    <col min="6933" max="6933" width="1" style="620" customWidth="1"/>
    <col min="6934" max="6935" width="21.28515625" style="620" customWidth="1"/>
    <col min="6936" max="6936" width="1" style="620" customWidth="1"/>
    <col min="6937" max="6938" width="21.28515625" style="620" customWidth="1"/>
    <col min="6939" max="7168" width="9.140625" style="620"/>
    <col min="7169" max="7169" width="49.5703125" style="620" customWidth="1"/>
    <col min="7170" max="7170" width="6.7109375" style="620" customWidth="1"/>
    <col min="7171" max="7171" width="0.85546875" style="620" customWidth="1"/>
    <col min="7172" max="7173" width="21.28515625" style="620" customWidth="1"/>
    <col min="7174" max="7174" width="0.85546875" style="620" customWidth="1"/>
    <col min="7175" max="7176" width="21.28515625" style="620" customWidth="1"/>
    <col min="7177" max="7177" width="1" style="620" customWidth="1"/>
    <col min="7178" max="7179" width="21.28515625" style="620" customWidth="1"/>
    <col min="7180" max="7180" width="1" style="620" customWidth="1"/>
    <col min="7181" max="7182" width="21.28515625" style="620" customWidth="1"/>
    <col min="7183" max="7183" width="3.42578125" style="620" customWidth="1"/>
    <col min="7184" max="7184" width="26.5703125" style="620" customWidth="1"/>
    <col min="7185" max="7185" width="26.7109375" style="620" customWidth="1"/>
    <col min="7186" max="7186" width="0.85546875" style="620" customWidth="1"/>
    <col min="7187" max="7188" width="21.28515625" style="620" customWidth="1"/>
    <col min="7189" max="7189" width="1" style="620" customWidth="1"/>
    <col min="7190" max="7191" width="21.28515625" style="620" customWidth="1"/>
    <col min="7192" max="7192" width="1" style="620" customWidth="1"/>
    <col min="7193" max="7194" width="21.28515625" style="620" customWidth="1"/>
    <col min="7195" max="7424" width="9.140625" style="620"/>
    <col min="7425" max="7425" width="49.5703125" style="620" customWidth="1"/>
    <col min="7426" max="7426" width="6.7109375" style="620" customWidth="1"/>
    <col min="7427" max="7427" width="0.85546875" style="620" customWidth="1"/>
    <col min="7428" max="7429" width="21.28515625" style="620" customWidth="1"/>
    <col min="7430" max="7430" width="0.85546875" style="620" customWidth="1"/>
    <col min="7431" max="7432" width="21.28515625" style="620" customWidth="1"/>
    <col min="7433" max="7433" width="1" style="620" customWidth="1"/>
    <col min="7434" max="7435" width="21.28515625" style="620" customWidth="1"/>
    <col min="7436" max="7436" width="1" style="620" customWidth="1"/>
    <col min="7437" max="7438" width="21.28515625" style="620" customWidth="1"/>
    <col min="7439" max="7439" width="3.42578125" style="620" customWidth="1"/>
    <col min="7440" max="7440" width="26.5703125" style="620" customWidth="1"/>
    <col min="7441" max="7441" width="26.7109375" style="620" customWidth="1"/>
    <col min="7442" max="7442" width="0.85546875" style="620" customWidth="1"/>
    <col min="7443" max="7444" width="21.28515625" style="620" customWidth="1"/>
    <col min="7445" max="7445" width="1" style="620" customWidth="1"/>
    <col min="7446" max="7447" width="21.28515625" style="620" customWidth="1"/>
    <col min="7448" max="7448" width="1" style="620" customWidth="1"/>
    <col min="7449" max="7450" width="21.28515625" style="620" customWidth="1"/>
    <col min="7451" max="7680" width="9.140625" style="620"/>
    <col min="7681" max="7681" width="49.5703125" style="620" customWidth="1"/>
    <col min="7682" max="7682" width="6.7109375" style="620" customWidth="1"/>
    <col min="7683" max="7683" width="0.85546875" style="620" customWidth="1"/>
    <col min="7684" max="7685" width="21.28515625" style="620" customWidth="1"/>
    <col min="7686" max="7686" width="0.85546875" style="620" customWidth="1"/>
    <col min="7687" max="7688" width="21.28515625" style="620" customWidth="1"/>
    <col min="7689" max="7689" width="1" style="620" customWidth="1"/>
    <col min="7690" max="7691" width="21.28515625" style="620" customWidth="1"/>
    <col min="7692" max="7692" width="1" style="620" customWidth="1"/>
    <col min="7693" max="7694" width="21.28515625" style="620" customWidth="1"/>
    <col min="7695" max="7695" width="3.42578125" style="620" customWidth="1"/>
    <col min="7696" max="7696" width="26.5703125" style="620" customWidth="1"/>
    <col min="7697" max="7697" width="26.7109375" style="620" customWidth="1"/>
    <col min="7698" max="7698" width="0.85546875" style="620" customWidth="1"/>
    <col min="7699" max="7700" width="21.28515625" style="620" customWidth="1"/>
    <col min="7701" max="7701" width="1" style="620" customWidth="1"/>
    <col min="7702" max="7703" width="21.28515625" style="620" customWidth="1"/>
    <col min="7704" max="7704" width="1" style="620" customWidth="1"/>
    <col min="7705" max="7706" width="21.28515625" style="620" customWidth="1"/>
    <col min="7707" max="7936" width="9.140625" style="620"/>
    <col min="7937" max="7937" width="49.5703125" style="620" customWidth="1"/>
    <col min="7938" max="7938" width="6.7109375" style="620" customWidth="1"/>
    <col min="7939" max="7939" width="0.85546875" style="620" customWidth="1"/>
    <col min="7940" max="7941" width="21.28515625" style="620" customWidth="1"/>
    <col min="7942" max="7942" width="0.85546875" style="620" customWidth="1"/>
    <col min="7943" max="7944" width="21.28515625" style="620" customWidth="1"/>
    <col min="7945" max="7945" width="1" style="620" customWidth="1"/>
    <col min="7946" max="7947" width="21.28515625" style="620" customWidth="1"/>
    <col min="7948" max="7948" width="1" style="620" customWidth="1"/>
    <col min="7949" max="7950" width="21.28515625" style="620" customWidth="1"/>
    <col min="7951" max="7951" width="3.42578125" style="620" customWidth="1"/>
    <col min="7952" max="7952" width="26.5703125" style="620" customWidth="1"/>
    <col min="7953" max="7953" width="26.7109375" style="620" customWidth="1"/>
    <col min="7954" max="7954" width="0.85546875" style="620" customWidth="1"/>
    <col min="7955" max="7956" width="21.28515625" style="620" customWidth="1"/>
    <col min="7957" max="7957" width="1" style="620" customWidth="1"/>
    <col min="7958" max="7959" width="21.28515625" style="620" customWidth="1"/>
    <col min="7960" max="7960" width="1" style="620" customWidth="1"/>
    <col min="7961" max="7962" width="21.28515625" style="620" customWidth="1"/>
    <col min="7963" max="8192" width="9.140625" style="620"/>
    <col min="8193" max="8193" width="49.5703125" style="620" customWidth="1"/>
    <col min="8194" max="8194" width="6.7109375" style="620" customWidth="1"/>
    <col min="8195" max="8195" width="0.85546875" style="620" customWidth="1"/>
    <col min="8196" max="8197" width="21.28515625" style="620" customWidth="1"/>
    <col min="8198" max="8198" width="0.85546875" style="620" customWidth="1"/>
    <col min="8199" max="8200" width="21.28515625" style="620" customWidth="1"/>
    <col min="8201" max="8201" width="1" style="620" customWidth="1"/>
    <col min="8202" max="8203" width="21.28515625" style="620" customWidth="1"/>
    <col min="8204" max="8204" width="1" style="620" customWidth="1"/>
    <col min="8205" max="8206" width="21.28515625" style="620" customWidth="1"/>
    <col min="8207" max="8207" width="3.42578125" style="620" customWidth="1"/>
    <col min="8208" max="8208" width="26.5703125" style="620" customWidth="1"/>
    <col min="8209" max="8209" width="26.7109375" style="620" customWidth="1"/>
    <col min="8210" max="8210" width="0.85546875" style="620" customWidth="1"/>
    <col min="8211" max="8212" width="21.28515625" style="620" customWidth="1"/>
    <col min="8213" max="8213" width="1" style="620" customWidth="1"/>
    <col min="8214" max="8215" width="21.28515625" style="620" customWidth="1"/>
    <col min="8216" max="8216" width="1" style="620" customWidth="1"/>
    <col min="8217" max="8218" width="21.28515625" style="620" customWidth="1"/>
    <col min="8219" max="8448" width="9.140625" style="620"/>
    <col min="8449" max="8449" width="49.5703125" style="620" customWidth="1"/>
    <col min="8450" max="8450" width="6.7109375" style="620" customWidth="1"/>
    <col min="8451" max="8451" width="0.85546875" style="620" customWidth="1"/>
    <col min="8452" max="8453" width="21.28515625" style="620" customWidth="1"/>
    <col min="8454" max="8454" width="0.85546875" style="620" customWidth="1"/>
    <col min="8455" max="8456" width="21.28515625" style="620" customWidth="1"/>
    <col min="8457" max="8457" width="1" style="620" customWidth="1"/>
    <col min="8458" max="8459" width="21.28515625" style="620" customWidth="1"/>
    <col min="8460" max="8460" width="1" style="620" customWidth="1"/>
    <col min="8461" max="8462" width="21.28515625" style="620" customWidth="1"/>
    <col min="8463" max="8463" width="3.42578125" style="620" customWidth="1"/>
    <col min="8464" max="8464" width="26.5703125" style="620" customWidth="1"/>
    <col min="8465" max="8465" width="26.7109375" style="620" customWidth="1"/>
    <col min="8466" max="8466" width="0.85546875" style="620" customWidth="1"/>
    <col min="8467" max="8468" width="21.28515625" style="620" customWidth="1"/>
    <col min="8469" max="8469" width="1" style="620" customWidth="1"/>
    <col min="8470" max="8471" width="21.28515625" style="620" customWidth="1"/>
    <col min="8472" max="8472" width="1" style="620" customWidth="1"/>
    <col min="8473" max="8474" width="21.28515625" style="620" customWidth="1"/>
    <col min="8475" max="8704" width="9.140625" style="620"/>
    <col min="8705" max="8705" width="49.5703125" style="620" customWidth="1"/>
    <col min="8706" max="8706" width="6.7109375" style="620" customWidth="1"/>
    <col min="8707" max="8707" width="0.85546875" style="620" customWidth="1"/>
    <col min="8708" max="8709" width="21.28515625" style="620" customWidth="1"/>
    <col min="8710" max="8710" width="0.85546875" style="620" customWidth="1"/>
    <col min="8711" max="8712" width="21.28515625" style="620" customWidth="1"/>
    <col min="8713" max="8713" width="1" style="620" customWidth="1"/>
    <col min="8714" max="8715" width="21.28515625" style="620" customWidth="1"/>
    <col min="8716" max="8716" width="1" style="620" customWidth="1"/>
    <col min="8717" max="8718" width="21.28515625" style="620" customWidth="1"/>
    <col min="8719" max="8719" width="3.42578125" style="620" customWidth="1"/>
    <col min="8720" max="8720" width="26.5703125" style="620" customWidth="1"/>
    <col min="8721" max="8721" width="26.7109375" style="620" customWidth="1"/>
    <col min="8722" max="8722" width="0.85546875" style="620" customWidth="1"/>
    <col min="8723" max="8724" width="21.28515625" style="620" customWidth="1"/>
    <col min="8725" max="8725" width="1" style="620" customWidth="1"/>
    <col min="8726" max="8727" width="21.28515625" style="620" customWidth="1"/>
    <col min="8728" max="8728" width="1" style="620" customWidth="1"/>
    <col min="8729" max="8730" width="21.28515625" style="620" customWidth="1"/>
    <col min="8731" max="8960" width="9.140625" style="620"/>
    <col min="8961" max="8961" width="49.5703125" style="620" customWidth="1"/>
    <col min="8962" max="8962" width="6.7109375" style="620" customWidth="1"/>
    <col min="8963" max="8963" width="0.85546875" style="620" customWidth="1"/>
    <col min="8964" max="8965" width="21.28515625" style="620" customWidth="1"/>
    <col min="8966" max="8966" width="0.85546875" style="620" customWidth="1"/>
    <col min="8967" max="8968" width="21.28515625" style="620" customWidth="1"/>
    <col min="8969" max="8969" width="1" style="620" customWidth="1"/>
    <col min="8970" max="8971" width="21.28515625" style="620" customWidth="1"/>
    <col min="8972" max="8972" width="1" style="620" customWidth="1"/>
    <col min="8973" max="8974" width="21.28515625" style="620" customWidth="1"/>
    <col min="8975" max="8975" width="3.42578125" style="620" customWidth="1"/>
    <col min="8976" max="8976" width="26.5703125" style="620" customWidth="1"/>
    <col min="8977" max="8977" width="26.7109375" style="620" customWidth="1"/>
    <col min="8978" max="8978" width="0.85546875" style="620" customWidth="1"/>
    <col min="8979" max="8980" width="21.28515625" style="620" customWidth="1"/>
    <col min="8981" max="8981" width="1" style="620" customWidth="1"/>
    <col min="8982" max="8983" width="21.28515625" style="620" customWidth="1"/>
    <col min="8984" max="8984" width="1" style="620" customWidth="1"/>
    <col min="8985" max="8986" width="21.28515625" style="620" customWidth="1"/>
    <col min="8987" max="9216" width="9.140625" style="620"/>
    <col min="9217" max="9217" width="49.5703125" style="620" customWidth="1"/>
    <col min="9218" max="9218" width="6.7109375" style="620" customWidth="1"/>
    <col min="9219" max="9219" width="0.85546875" style="620" customWidth="1"/>
    <col min="9220" max="9221" width="21.28515625" style="620" customWidth="1"/>
    <col min="9222" max="9222" width="0.85546875" style="620" customWidth="1"/>
    <col min="9223" max="9224" width="21.28515625" style="620" customWidth="1"/>
    <col min="9225" max="9225" width="1" style="620" customWidth="1"/>
    <col min="9226" max="9227" width="21.28515625" style="620" customWidth="1"/>
    <col min="9228" max="9228" width="1" style="620" customWidth="1"/>
    <col min="9229" max="9230" width="21.28515625" style="620" customWidth="1"/>
    <col min="9231" max="9231" width="3.42578125" style="620" customWidth="1"/>
    <col min="9232" max="9232" width="26.5703125" style="620" customWidth="1"/>
    <col min="9233" max="9233" width="26.7109375" style="620" customWidth="1"/>
    <col min="9234" max="9234" width="0.85546875" style="620" customWidth="1"/>
    <col min="9235" max="9236" width="21.28515625" style="620" customWidth="1"/>
    <col min="9237" max="9237" width="1" style="620" customWidth="1"/>
    <col min="9238" max="9239" width="21.28515625" style="620" customWidth="1"/>
    <col min="9240" max="9240" width="1" style="620" customWidth="1"/>
    <col min="9241" max="9242" width="21.28515625" style="620" customWidth="1"/>
    <col min="9243" max="9472" width="9.140625" style="620"/>
    <col min="9473" max="9473" width="49.5703125" style="620" customWidth="1"/>
    <col min="9474" max="9474" width="6.7109375" style="620" customWidth="1"/>
    <col min="9475" max="9475" width="0.85546875" style="620" customWidth="1"/>
    <col min="9476" max="9477" width="21.28515625" style="620" customWidth="1"/>
    <col min="9478" max="9478" width="0.85546875" style="620" customWidth="1"/>
    <col min="9479" max="9480" width="21.28515625" style="620" customWidth="1"/>
    <col min="9481" max="9481" width="1" style="620" customWidth="1"/>
    <col min="9482" max="9483" width="21.28515625" style="620" customWidth="1"/>
    <col min="9484" max="9484" width="1" style="620" customWidth="1"/>
    <col min="9485" max="9486" width="21.28515625" style="620" customWidth="1"/>
    <col min="9487" max="9487" width="3.42578125" style="620" customWidth="1"/>
    <col min="9488" max="9488" width="26.5703125" style="620" customWidth="1"/>
    <col min="9489" max="9489" width="26.7109375" style="620" customWidth="1"/>
    <col min="9490" max="9490" width="0.85546875" style="620" customWidth="1"/>
    <col min="9491" max="9492" width="21.28515625" style="620" customWidth="1"/>
    <col min="9493" max="9493" width="1" style="620" customWidth="1"/>
    <col min="9494" max="9495" width="21.28515625" style="620" customWidth="1"/>
    <col min="9496" max="9496" width="1" style="620" customWidth="1"/>
    <col min="9497" max="9498" width="21.28515625" style="620" customWidth="1"/>
    <col min="9499" max="9728" width="9.140625" style="620"/>
    <col min="9729" max="9729" width="49.5703125" style="620" customWidth="1"/>
    <col min="9730" max="9730" width="6.7109375" style="620" customWidth="1"/>
    <col min="9731" max="9731" width="0.85546875" style="620" customWidth="1"/>
    <col min="9732" max="9733" width="21.28515625" style="620" customWidth="1"/>
    <col min="9734" max="9734" width="0.85546875" style="620" customWidth="1"/>
    <col min="9735" max="9736" width="21.28515625" style="620" customWidth="1"/>
    <col min="9737" max="9737" width="1" style="620" customWidth="1"/>
    <col min="9738" max="9739" width="21.28515625" style="620" customWidth="1"/>
    <col min="9740" max="9740" width="1" style="620" customWidth="1"/>
    <col min="9741" max="9742" width="21.28515625" style="620" customWidth="1"/>
    <col min="9743" max="9743" width="3.42578125" style="620" customWidth="1"/>
    <col min="9744" max="9744" width="26.5703125" style="620" customWidth="1"/>
    <col min="9745" max="9745" width="26.7109375" style="620" customWidth="1"/>
    <col min="9746" max="9746" width="0.85546875" style="620" customWidth="1"/>
    <col min="9747" max="9748" width="21.28515625" style="620" customWidth="1"/>
    <col min="9749" max="9749" width="1" style="620" customWidth="1"/>
    <col min="9750" max="9751" width="21.28515625" style="620" customWidth="1"/>
    <col min="9752" max="9752" width="1" style="620" customWidth="1"/>
    <col min="9753" max="9754" width="21.28515625" style="620" customWidth="1"/>
    <col min="9755" max="9984" width="9.140625" style="620"/>
    <col min="9985" max="9985" width="49.5703125" style="620" customWidth="1"/>
    <col min="9986" max="9986" width="6.7109375" style="620" customWidth="1"/>
    <col min="9987" max="9987" width="0.85546875" style="620" customWidth="1"/>
    <col min="9988" max="9989" width="21.28515625" style="620" customWidth="1"/>
    <col min="9990" max="9990" width="0.85546875" style="620" customWidth="1"/>
    <col min="9991" max="9992" width="21.28515625" style="620" customWidth="1"/>
    <col min="9993" max="9993" width="1" style="620" customWidth="1"/>
    <col min="9994" max="9995" width="21.28515625" style="620" customWidth="1"/>
    <col min="9996" max="9996" width="1" style="620" customWidth="1"/>
    <col min="9997" max="9998" width="21.28515625" style="620" customWidth="1"/>
    <col min="9999" max="9999" width="3.42578125" style="620" customWidth="1"/>
    <col min="10000" max="10000" width="26.5703125" style="620" customWidth="1"/>
    <col min="10001" max="10001" width="26.7109375" style="620" customWidth="1"/>
    <col min="10002" max="10002" width="0.85546875" style="620" customWidth="1"/>
    <col min="10003" max="10004" width="21.28515625" style="620" customWidth="1"/>
    <col min="10005" max="10005" width="1" style="620" customWidth="1"/>
    <col min="10006" max="10007" width="21.28515625" style="620" customWidth="1"/>
    <col min="10008" max="10008" width="1" style="620" customWidth="1"/>
    <col min="10009" max="10010" width="21.28515625" style="620" customWidth="1"/>
    <col min="10011" max="10240" width="9.140625" style="620"/>
    <col min="10241" max="10241" width="49.5703125" style="620" customWidth="1"/>
    <col min="10242" max="10242" width="6.7109375" style="620" customWidth="1"/>
    <col min="10243" max="10243" width="0.85546875" style="620" customWidth="1"/>
    <col min="10244" max="10245" width="21.28515625" style="620" customWidth="1"/>
    <col min="10246" max="10246" width="0.85546875" style="620" customWidth="1"/>
    <col min="10247" max="10248" width="21.28515625" style="620" customWidth="1"/>
    <col min="10249" max="10249" width="1" style="620" customWidth="1"/>
    <col min="10250" max="10251" width="21.28515625" style="620" customWidth="1"/>
    <col min="10252" max="10252" width="1" style="620" customWidth="1"/>
    <col min="10253" max="10254" width="21.28515625" style="620" customWidth="1"/>
    <col min="10255" max="10255" width="3.42578125" style="620" customWidth="1"/>
    <col min="10256" max="10256" width="26.5703125" style="620" customWidth="1"/>
    <col min="10257" max="10257" width="26.7109375" style="620" customWidth="1"/>
    <col min="10258" max="10258" width="0.85546875" style="620" customWidth="1"/>
    <col min="10259" max="10260" width="21.28515625" style="620" customWidth="1"/>
    <col min="10261" max="10261" width="1" style="620" customWidth="1"/>
    <col min="10262" max="10263" width="21.28515625" style="620" customWidth="1"/>
    <col min="10264" max="10264" width="1" style="620" customWidth="1"/>
    <col min="10265" max="10266" width="21.28515625" style="620" customWidth="1"/>
    <col min="10267" max="10496" width="9.140625" style="620"/>
    <col min="10497" max="10497" width="49.5703125" style="620" customWidth="1"/>
    <col min="10498" max="10498" width="6.7109375" style="620" customWidth="1"/>
    <col min="10499" max="10499" width="0.85546875" style="620" customWidth="1"/>
    <col min="10500" max="10501" width="21.28515625" style="620" customWidth="1"/>
    <col min="10502" max="10502" width="0.85546875" style="620" customWidth="1"/>
    <col min="10503" max="10504" width="21.28515625" style="620" customWidth="1"/>
    <col min="10505" max="10505" width="1" style="620" customWidth="1"/>
    <col min="10506" max="10507" width="21.28515625" style="620" customWidth="1"/>
    <col min="10508" max="10508" width="1" style="620" customWidth="1"/>
    <col min="10509" max="10510" width="21.28515625" style="620" customWidth="1"/>
    <col min="10511" max="10511" width="3.42578125" style="620" customWidth="1"/>
    <col min="10512" max="10512" width="26.5703125" style="620" customWidth="1"/>
    <col min="10513" max="10513" width="26.7109375" style="620" customWidth="1"/>
    <col min="10514" max="10514" width="0.85546875" style="620" customWidth="1"/>
    <col min="10515" max="10516" width="21.28515625" style="620" customWidth="1"/>
    <col min="10517" max="10517" width="1" style="620" customWidth="1"/>
    <col min="10518" max="10519" width="21.28515625" style="620" customWidth="1"/>
    <col min="10520" max="10520" width="1" style="620" customWidth="1"/>
    <col min="10521" max="10522" width="21.28515625" style="620" customWidth="1"/>
    <col min="10523" max="10752" width="9.140625" style="620"/>
    <col min="10753" max="10753" width="49.5703125" style="620" customWidth="1"/>
    <col min="10754" max="10754" width="6.7109375" style="620" customWidth="1"/>
    <col min="10755" max="10755" width="0.85546875" style="620" customWidth="1"/>
    <col min="10756" max="10757" width="21.28515625" style="620" customWidth="1"/>
    <col min="10758" max="10758" width="0.85546875" style="620" customWidth="1"/>
    <col min="10759" max="10760" width="21.28515625" style="620" customWidth="1"/>
    <col min="10761" max="10761" width="1" style="620" customWidth="1"/>
    <col min="10762" max="10763" width="21.28515625" style="620" customWidth="1"/>
    <col min="10764" max="10764" width="1" style="620" customWidth="1"/>
    <col min="10765" max="10766" width="21.28515625" style="620" customWidth="1"/>
    <col min="10767" max="10767" width="3.42578125" style="620" customWidth="1"/>
    <col min="10768" max="10768" width="26.5703125" style="620" customWidth="1"/>
    <col min="10769" max="10769" width="26.7109375" style="620" customWidth="1"/>
    <col min="10770" max="10770" width="0.85546875" style="620" customWidth="1"/>
    <col min="10771" max="10772" width="21.28515625" style="620" customWidth="1"/>
    <col min="10773" max="10773" width="1" style="620" customWidth="1"/>
    <col min="10774" max="10775" width="21.28515625" style="620" customWidth="1"/>
    <col min="10776" max="10776" width="1" style="620" customWidth="1"/>
    <col min="10777" max="10778" width="21.28515625" style="620" customWidth="1"/>
    <col min="10779" max="11008" width="9.140625" style="620"/>
    <col min="11009" max="11009" width="49.5703125" style="620" customWidth="1"/>
    <col min="11010" max="11010" width="6.7109375" style="620" customWidth="1"/>
    <col min="11011" max="11011" width="0.85546875" style="620" customWidth="1"/>
    <col min="11012" max="11013" width="21.28515625" style="620" customWidth="1"/>
    <col min="11014" max="11014" width="0.85546875" style="620" customWidth="1"/>
    <col min="11015" max="11016" width="21.28515625" style="620" customWidth="1"/>
    <col min="11017" max="11017" width="1" style="620" customWidth="1"/>
    <col min="11018" max="11019" width="21.28515625" style="620" customWidth="1"/>
    <col min="11020" max="11020" width="1" style="620" customWidth="1"/>
    <col min="11021" max="11022" width="21.28515625" style="620" customWidth="1"/>
    <col min="11023" max="11023" width="3.42578125" style="620" customWidth="1"/>
    <col min="11024" max="11024" width="26.5703125" style="620" customWidth="1"/>
    <col min="11025" max="11025" width="26.7109375" style="620" customWidth="1"/>
    <col min="11026" max="11026" width="0.85546875" style="620" customWidth="1"/>
    <col min="11027" max="11028" width="21.28515625" style="620" customWidth="1"/>
    <col min="11029" max="11029" width="1" style="620" customWidth="1"/>
    <col min="11030" max="11031" width="21.28515625" style="620" customWidth="1"/>
    <col min="11032" max="11032" width="1" style="620" customWidth="1"/>
    <col min="11033" max="11034" width="21.28515625" style="620" customWidth="1"/>
    <col min="11035" max="11264" width="9.140625" style="620"/>
    <col min="11265" max="11265" width="49.5703125" style="620" customWidth="1"/>
    <col min="11266" max="11266" width="6.7109375" style="620" customWidth="1"/>
    <col min="11267" max="11267" width="0.85546875" style="620" customWidth="1"/>
    <col min="11268" max="11269" width="21.28515625" style="620" customWidth="1"/>
    <col min="11270" max="11270" width="0.85546875" style="620" customWidth="1"/>
    <col min="11271" max="11272" width="21.28515625" style="620" customWidth="1"/>
    <col min="11273" max="11273" width="1" style="620" customWidth="1"/>
    <col min="11274" max="11275" width="21.28515625" style="620" customWidth="1"/>
    <col min="11276" max="11276" width="1" style="620" customWidth="1"/>
    <col min="11277" max="11278" width="21.28515625" style="620" customWidth="1"/>
    <col min="11279" max="11279" width="3.42578125" style="620" customWidth="1"/>
    <col min="11280" max="11280" width="26.5703125" style="620" customWidth="1"/>
    <col min="11281" max="11281" width="26.7109375" style="620" customWidth="1"/>
    <col min="11282" max="11282" width="0.85546875" style="620" customWidth="1"/>
    <col min="11283" max="11284" width="21.28515625" style="620" customWidth="1"/>
    <col min="11285" max="11285" width="1" style="620" customWidth="1"/>
    <col min="11286" max="11287" width="21.28515625" style="620" customWidth="1"/>
    <col min="11288" max="11288" width="1" style="620" customWidth="1"/>
    <col min="11289" max="11290" width="21.28515625" style="620" customWidth="1"/>
    <col min="11291" max="11520" width="9.140625" style="620"/>
    <col min="11521" max="11521" width="49.5703125" style="620" customWidth="1"/>
    <col min="11522" max="11522" width="6.7109375" style="620" customWidth="1"/>
    <col min="11523" max="11523" width="0.85546875" style="620" customWidth="1"/>
    <col min="11524" max="11525" width="21.28515625" style="620" customWidth="1"/>
    <col min="11526" max="11526" width="0.85546875" style="620" customWidth="1"/>
    <col min="11527" max="11528" width="21.28515625" style="620" customWidth="1"/>
    <col min="11529" max="11529" width="1" style="620" customWidth="1"/>
    <col min="11530" max="11531" width="21.28515625" style="620" customWidth="1"/>
    <col min="11532" max="11532" width="1" style="620" customWidth="1"/>
    <col min="11533" max="11534" width="21.28515625" style="620" customWidth="1"/>
    <col min="11535" max="11535" width="3.42578125" style="620" customWidth="1"/>
    <col min="11536" max="11536" width="26.5703125" style="620" customWidth="1"/>
    <col min="11537" max="11537" width="26.7109375" style="620" customWidth="1"/>
    <col min="11538" max="11538" width="0.85546875" style="620" customWidth="1"/>
    <col min="11539" max="11540" width="21.28515625" style="620" customWidth="1"/>
    <col min="11541" max="11541" width="1" style="620" customWidth="1"/>
    <col min="11542" max="11543" width="21.28515625" style="620" customWidth="1"/>
    <col min="11544" max="11544" width="1" style="620" customWidth="1"/>
    <col min="11545" max="11546" width="21.28515625" style="620" customWidth="1"/>
    <col min="11547" max="11776" width="9.140625" style="620"/>
    <col min="11777" max="11777" width="49.5703125" style="620" customWidth="1"/>
    <col min="11778" max="11778" width="6.7109375" style="620" customWidth="1"/>
    <col min="11779" max="11779" width="0.85546875" style="620" customWidth="1"/>
    <col min="11780" max="11781" width="21.28515625" style="620" customWidth="1"/>
    <col min="11782" max="11782" width="0.85546875" style="620" customWidth="1"/>
    <col min="11783" max="11784" width="21.28515625" style="620" customWidth="1"/>
    <col min="11785" max="11785" width="1" style="620" customWidth="1"/>
    <col min="11786" max="11787" width="21.28515625" style="620" customWidth="1"/>
    <col min="11788" max="11788" width="1" style="620" customWidth="1"/>
    <col min="11789" max="11790" width="21.28515625" style="620" customWidth="1"/>
    <col min="11791" max="11791" width="3.42578125" style="620" customWidth="1"/>
    <col min="11792" max="11792" width="26.5703125" style="620" customWidth="1"/>
    <col min="11793" max="11793" width="26.7109375" style="620" customWidth="1"/>
    <col min="11794" max="11794" width="0.85546875" style="620" customWidth="1"/>
    <col min="11795" max="11796" width="21.28515625" style="620" customWidth="1"/>
    <col min="11797" max="11797" width="1" style="620" customWidth="1"/>
    <col min="11798" max="11799" width="21.28515625" style="620" customWidth="1"/>
    <col min="11800" max="11800" width="1" style="620" customWidth="1"/>
    <col min="11801" max="11802" width="21.28515625" style="620" customWidth="1"/>
    <col min="11803" max="12032" width="9.140625" style="620"/>
    <col min="12033" max="12033" width="49.5703125" style="620" customWidth="1"/>
    <col min="12034" max="12034" width="6.7109375" style="620" customWidth="1"/>
    <col min="12035" max="12035" width="0.85546875" style="620" customWidth="1"/>
    <col min="12036" max="12037" width="21.28515625" style="620" customWidth="1"/>
    <col min="12038" max="12038" width="0.85546875" style="620" customWidth="1"/>
    <col min="12039" max="12040" width="21.28515625" style="620" customWidth="1"/>
    <col min="12041" max="12041" width="1" style="620" customWidth="1"/>
    <col min="12042" max="12043" width="21.28515625" style="620" customWidth="1"/>
    <col min="12044" max="12044" width="1" style="620" customWidth="1"/>
    <col min="12045" max="12046" width="21.28515625" style="620" customWidth="1"/>
    <col min="12047" max="12047" width="3.42578125" style="620" customWidth="1"/>
    <col min="12048" max="12048" width="26.5703125" style="620" customWidth="1"/>
    <col min="12049" max="12049" width="26.7109375" style="620" customWidth="1"/>
    <col min="12050" max="12050" width="0.85546875" style="620" customWidth="1"/>
    <col min="12051" max="12052" width="21.28515625" style="620" customWidth="1"/>
    <col min="12053" max="12053" width="1" style="620" customWidth="1"/>
    <col min="12054" max="12055" width="21.28515625" style="620" customWidth="1"/>
    <col min="12056" max="12056" width="1" style="620" customWidth="1"/>
    <col min="12057" max="12058" width="21.28515625" style="620" customWidth="1"/>
    <col min="12059" max="12288" width="9.140625" style="620"/>
    <col min="12289" max="12289" width="49.5703125" style="620" customWidth="1"/>
    <col min="12290" max="12290" width="6.7109375" style="620" customWidth="1"/>
    <col min="12291" max="12291" width="0.85546875" style="620" customWidth="1"/>
    <col min="12292" max="12293" width="21.28515625" style="620" customWidth="1"/>
    <col min="12294" max="12294" width="0.85546875" style="620" customWidth="1"/>
    <col min="12295" max="12296" width="21.28515625" style="620" customWidth="1"/>
    <col min="12297" max="12297" width="1" style="620" customWidth="1"/>
    <col min="12298" max="12299" width="21.28515625" style="620" customWidth="1"/>
    <col min="12300" max="12300" width="1" style="620" customWidth="1"/>
    <col min="12301" max="12302" width="21.28515625" style="620" customWidth="1"/>
    <col min="12303" max="12303" width="3.42578125" style="620" customWidth="1"/>
    <col min="12304" max="12304" width="26.5703125" style="620" customWidth="1"/>
    <col min="12305" max="12305" width="26.7109375" style="620" customWidth="1"/>
    <col min="12306" max="12306" width="0.85546875" style="620" customWidth="1"/>
    <col min="12307" max="12308" width="21.28515625" style="620" customWidth="1"/>
    <col min="12309" max="12309" width="1" style="620" customWidth="1"/>
    <col min="12310" max="12311" width="21.28515625" style="620" customWidth="1"/>
    <col min="12312" max="12312" width="1" style="620" customWidth="1"/>
    <col min="12313" max="12314" width="21.28515625" style="620" customWidth="1"/>
    <col min="12315" max="12544" width="9.140625" style="620"/>
    <col min="12545" max="12545" width="49.5703125" style="620" customWidth="1"/>
    <col min="12546" max="12546" width="6.7109375" style="620" customWidth="1"/>
    <col min="12547" max="12547" width="0.85546875" style="620" customWidth="1"/>
    <col min="12548" max="12549" width="21.28515625" style="620" customWidth="1"/>
    <col min="12550" max="12550" width="0.85546875" style="620" customWidth="1"/>
    <col min="12551" max="12552" width="21.28515625" style="620" customWidth="1"/>
    <col min="12553" max="12553" width="1" style="620" customWidth="1"/>
    <col min="12554" max="12555" width="21.28515625" style="620" customWidth="1"/>
    <col min="12556" max="12556" width="1" style="620" customWidth="1"/>
    <col min="12557" max="12558" width="21.28515625" style="620" customWidth="1"/>
    <col min="12559" max="12559" width="3.42578125" style="620" customWidth="1"/>
    <col min="12560" max="12560" width="26.5703125" style="620" customWidth="1"/>
    <col min="12561" max="12561" width="26.7109375" style="620" customWidth="1"/>
    <col min="12562" max="12562" width="0.85546875" style="620" customWidth="1"/>
    <col min="12563" max="12564" width="21.28515625" style="620" customWidth="1"/>
    <col min="12565" max="12565" width="1" style="620" customWidth="1"/>
    <col min="12566" max="12567" width="21.28515625" style="620" customWidth="1"/>
    <col min="12568" max="12568" width="1" style="620" customWidth="1"/>
    <col min="12569" max="12570" width="21.28515625" style="620" customWidth="1"/>
    <col min="12571" max="12800" width="9.140625" style="620"/>
    <col min="12801" max="12801" width="49.5703125" style="620" customWidth="1"/>
    <col min="12802" max="12802" width="6.7109375" style="620" customWidth="1"/>
    <col min="12803" max="12803" width="0.85546875" style="620" customWidth="1"/>
    <col min="12804" max="12805" width="21.28515625" style="620" customWidth="1"/>
    <col min="12806" max="12806" width="0.85546875" style="620" customWidth="1"/>
    <col min="12807" max="12808" width="21.28515625" style="620" customWidth="1"/>
    <col min="12809" max="12809" width="1" style="620" customWidth="1"/>
    <col min="12810" max="12811" width="21.28515625" style="620" customWidth="1"/>
    <col min="12812" max="12812" width="1" style="620" customWidth="1"/>
    <col min="12813" max="12814" width="21.28515625" style="620" customWidth="1"/>
    <col min="12815" max="12815" width="3.42578125" style="620" customWidth="1"/>
    <col min="12816" max="12816" width="26.5703125" style="620" customWidth="1"/>
    <col min="12817" max="12817" width="26.7109375" style="620" customWidth="1"/>
    <col min="12818" max="12818" width="0.85546875" style="620" customWidth="1"/>
    <col min="12819" max="12820" width="21.28515625" style="620" customWidth="1"/>
    <col min="12821" max="12821" width="1" style="620" customWidth="1"/>
    <col min="12822" max="12823" width="21.28515625" style="620" customWidth="1"/>
    <col min="12824" max="12824" width="1" style="620" customWidth="1"/>
    <col min="12825" max="12826" width="21.28515625" style="620" customWidth="1"/>
    <col min="12827" max="13056" width="9.140625" style="620"/>
    <col min="13057" max="13057" width="49.5703125" style="620" customWidth="1"/>
    <col min="13058" max="13058" width="6.7109375" style="620" customWidth="1"/>
    <col min="13059" max="13059" width="0.85546875" style="620" customWidth="1"/>
    <col min="13060" max="13061" width="21.28515625" style="620" customWidth="1"/>
    <col min="13062" max="13062" width="0.85546875" style="620" customWidth="1"/>
    <col min="13063" max="13064" width="21.28515625" style="620" customWidth="1"/>
    <col min="13065" max="13065" width="1" style="620" customWidth="1"/>
    <col min="13066" max="13067" width="21.28515625" style="620" customWidth="1"/>
    <col min="13068" max="13068" width="1" style="620" customWidth="1"/>
    <col min="13069" max="13070" width="21.28515625" style="620" customWidth="1"/>
    <col min="13071" max="13071" width="3.42578125" style="620" customWidth="1"/>
    <col min="13072" max="13072" width="26.5703125" style="620" customWidth="1"/>
    <col min="13073" max="13073" width="26.7109375" style="620" customWidth="1"/>
    <col min="13074" max="13074" width="0.85546875" style="620" customWidth="1"/>
    <col min="13075" max="13076" width="21.28515625" style="620" customWidth="1"/>
    <col min="13077" max="13077" width="1" style="620" customWidth="1"/>
    <col min="13078" max="13079" width="21.28515625" style="620" customWidth="1"/>
    <col min="13080" max="13080" width="1" style="620" customWidth="1"/>
    <col min="13081" max="13082" width="21.28515625" style="620" customWidth="1"/>
    <col min="13083" max="13312" width="9.140625" style="620"/>
    <col min="13313" max="13313" width="49.5703125" style="620" customWidth="1"/>
    <col min="13314" max="13314" width="6.7109375" style="620" customWidth="1"/>
    <col min="13315" max="13315" width="0.85546875" style="620" customWidth="1"/>
    <col min="13316" max="13317" width="21.28515625" style="620" customWidth="1"/>
    <col min="13318" max="13318" width="0.85546875" style="620" customWidth="1"/>
    <col min="13319" max="13320" width="21.28515625" style="620" customWidth="1"/>
    <col min="13321" max="13321" width="1" style="620" customWidth="1"/>
    <col min="13322" max="13323" width="21.28515625" style="620" customWidth="1"/>
    <col min="13324" max="13324" width="1" style="620" customWidth="1"/>
    <col min="13325" max="13326" width="21.28515625" style="620" customWidth="1"/>
    <col min="13327" max="13327" width="3.42578125" style="620" customWidth="1"/>
    <col min="13328" max="13328" width="26.5703125" style="620" customWidth="1"/>
    <col min="13329" max="13329" width="26.7109375" style="620" customWidth="1"/>
    <col min="13330" max="13330" width="0.85546875" style="620" customWidth="1"/>
    <col min="13331" max="13332" width="21.28515625" style="620" customWidth="1"/>
    <col min="13333" max="13333" width="1" style="620" customWidth="1"/>
    <col min="13334" max="13335" width="21.28515625" style="620" customWidth="1"/>
    <col min="13336" max="13336" width="1" style="620" customWidth="1"/>
    <col min="13337" max="13338" width="21.28515625" style="620" customWidth="1"/>
    <col min="13339" max="13568" width="9.140625" style="620"/>
    <col min="13569" max="13569" width="49.5703125" style="620" customWidth="1"/>
    <col min="13570" max="13570" width="6.7109375" style="620" customWidth="1"/>
    <col min="13571" max="13571" width="0.85546875" style="620" customWidth="1"/>
    <col min="13572" max="13573" width="21.28515625" style="620" customWidth="1"/>
    <col min="13574" max="13574" width="0.85546875" style="620" customWidth="1"/>
    <col min="13575" max="13576" width="21.28515625" style="620" customWidth="1"/>
    <col min="13577" max="13577" width="1" style="620" customWidth="1"/>
    <col min="13578" max="13579" width="21.28515625" style="620" customWidth="1"/>
    <col min="13580" max="13580" width="1" style="620" customWidth="1"/>
    <col min="13581" max="13582" width="21.28515625" style="620" customWidth="1"/>
    <col min="13583" max="13583" width="3.42578125" style="620" customWidth="1"/>
    <col min="13584" max="13584" width="26.5703125" style="620" customWidth="1"/>
    <col min="13585" max="13585" width="26.7109375" style="620" customWidth="1"/>
    <col min="13586" max="13586" width="0.85546875" style="620" customWidth="1"/>
    <col min="13587" max="13588" width="21.28515625" style="620" customWidth="1"/>
    <col min="13589" max="13589" width="1" style="620" customWidth="1"/>
    <col min="13590" max="13591" width="21.28515625" style="620" customWidth="1"/>
    <col min="13592" max="13592" width="1" style="620" customWidth="1"/>
    <col min="13593" max="13594" width="21.28515625" style="620" customWidth="1"/>
    <col min="13595" max="13824" width="9.140625" style="620"/>
    <col min="13825" max="13825" width="49.5703125" style="620" customWidth="1"/>
    <col min="13826" max="13826" width="6.7109375" style="620" customWidth="1"/>
    <col min="13827" max="13827" width="0.85546875" style="620" customWidth="1"/>
    <col min="13828" max="13829" width="21.28515625" style="620" customWidth="1"/>
    <col min="13830" max="13830" width="0.85546875" style="620" customWidth="1"/>
    <col min="13831" max="13832" width="21.28515625" style="620" customWidth="1"/>
    <col min="13833" max="13833" width="1" style="620" customWidth="1"/>
    <col min="13834" max="13835" width="21.28515625" style="620" customWidth="1"/>
    <col min="13836" max="13836" width="1" style="620" customWidth="1"/>
    <col min="13837" max="13838" width="21.28515625" style="620" customWidth="1"/>
    <col min="13839" max="13839" width="3.42578125" style="620" customWidth="1"/>
    <col min="13840" max="13840" width="26.5703125" style="620" customWidth="1"/>
    <col min="13841" max="13841" width="26.7109375" style="620" customWidth="1"/>
    <col min="13842" max="13842" width="0.85546875" style="620" customWidth="1"/>
    <col min="13843" max="13844" width="21.28515625" style="620" customWidth="1"/>
    <col min="13845" max="13845" width="1" style="620" customWidth="1"/>
    <col min="13846" max="13847" width="21.28515625" style="620" customWidth="1"/>
    <col min="13848" max="13848" width="1" style="620" customWidth="1"/>
    <col min="13849" max="13850" width="21.28515625" style="620" customWidth="1"/>
    <col min="13851" max="14080" width="9.140625" style="620"/>
    <col min="14081" max="14081" width="49.5703125" style="620" customWidth="1"/>
    <col min="14082" max="14082" width="6.7109375" style="620" customWidth="1"/>
    <col min="14083" max="14083" width="0.85546875" style="620" customWidth="1"/>
    <col min="14084" max="14085" width="21.28515625" style="620" customWidth="1"/>
    <col min="14086" max="14086" width="0.85546875" style="620" customWidth="1"/>
    <col min="14087" max="14088" width="21.28515625" style="620" customWidth="1"/>
    <col min="14089" max="14089" width="1" style="620" customWidth="1"/>
    <col min="14090" max="14091" width="21.28515625" style="620" customWidth="1"/>
    <col min="14092" max="14092" width="1" style="620" customWidth="1"/>
    <col min="14093" max="14094" width="21.28515625" style="620" customWidth="1"/>
    <col min="14095" max="14095" width="3.42578125" style="620" customWidth="1"/>
    <col min="14096" max="14096" width="26.5703125" style="620" customWidth="1"/>
    <col min="14097" max="14097" width="26.7109375" style="620" customWidth="1"/>
    <col min="14098" max="14098" width="0.85546875" style="620" customWidth="1"/>
    <col min="14099" max="14100" width="21.28515625" style="620" customWidth="1"/>
    <col min="14101" max="14101" width="1" style="620" customWidth="1"/>
    <col min="14102" max="14103" width="21.28515625" style="620" customWidth="1"/>
    <col min="14104" max="14104" width="1" style="620" customWidth="1"/>
    <col min="14105" max="14106" width="21.28515625" style="620" customWidth="1"/>
    <col min="14107" max="14336" width="9.140625" style="620"/>
    <col min="14337" max="14337" width="49.5703125" style="620" customWidth="1"/>
    <col min="14338" max="14338" width="6.7109375" style="620" customWidth="1"/>
    <col min="14339" max="14339" width="0.85546875" style="620" customWidth="1"/>
    <col min="14340" max="14341" width="21.28515625" style="620" customWidth="1"/>
    <col min="14342" max="14342" width="0.85546875" style="620" customWidth="1"/>
    <col min="14343" max="14344" width="21.28515625" style="620" customWidth="1"/>
    <col min="14345" max="14345" width="1" style="620" customWidth="1"/>
    <col min="14346" max="14347" width="21.28515625" style="620" customWidth="1"/>
    <col min="14348" max="14348" width="1" style="620" customWidth="1"/>
    <col min="14349" max="14350" width="21.28515625" style="620" customWidth="1"/>
    <col min="14351" max="14351" width="3.42578125" style="620" customWidth="1"/>
    <col min="14352" max="14352" width="26.5703125" style="620" customWidth="1"/>
    <col min="14353" max="14353" width="26.7109375" style="620" customWidth="1"/>
    <col min="14354" max="14354" width="0.85546875" style="620" customWidth="1"/>
    <col min="14355" max="14356" width="21.28515625" style="620" customWidth="1"/>
    <col min="14357" max="14357" width="1" style="620" customWidth="1"/>
    <col min="14358" max="14359" width="21.28515625" style="620" customWidth="1"/>
    <col min="14360" max="14360" width="1" style="620" customWidth="1"/>
    <col min="14361" max="14362" width="21.28515625" style="620" customWidth="1"/>
    <col min="14363" max="14592" width="9.140625" style="620"/>
    <col min="14593" max="14593" width="49.5703125" style="620" customWidth="1"/>
    <col min="14594" max="14594" width="6.7109375" style="620" customWidth="1"/>
    <col min="14595" max="14595" width="0.85546875" style="620" customWidth="1"/>
    <col min="14596" max="14597" width="21.28515625" style="620" customWidth="1"/>
    <col min="14598" max="14598" width="0.85546875" style="620" customWidth="1"/>
    <col min="14599" max="14600" width="21.28515625" style="620" customWidth="1"/>
    <col min="14601" max="14601" width="1" style="620" customWidth="1"/>
    <col min="14602" max="14603" width="21.28515625" style="620" customWidth="1"/>
    <col min="14604" max="14604" width="1" style="620" customWidth="1"/>
    <col min="14605" max="14606" width="21.28515625" style="620" customWidth="1"/>
    <col min="14607" max="14607" width="3.42578125" style="620" customWidth="1"/>
    <col min="14608" max="14608" width="26.5703125" style="620" customWidth="1"/>
    <col min="14609" max="14609" width="26.7109375" style="620" customWidth="1"/>
    <col min="14610" max="14610" width="0.85546875" style="620" customWidth="1"/>
    <col min="14611" max="14612" width="21.28515625" style="620" customWidth="1"/>
    <col min="14613" max="14613" width="1" style="620" customWidth="1"/>
    <col min="14614" max="14615" width="21.28515625" style="620" customWidth="1"/>
    <col min="14616" max="14616" width="1" style="620" customWidth="1"/>
    <col min="14617" max="14618" width="21.28515625" style="620" customWidth="1"/>
    <col min="14619" max="14848" width="9.140625" style="620"/>
    <col min="14849" max="14849" width="49.5703125" style="620" customWidth="1"/>
    <col min="14850" max="14850" width="6.7109375" style="620" customWidth="1"/>
    <col min="14851" max="14851" width="0.85546875" style="620" customWidth="1"/>
    <col min="14852" max="14853" width="21.28515625" style="620" customWidth="1"/>
    <col min="14854" max="14854" width="0.85546875" style="620" customWidth="1"/>
    <col min="14855" max="14856" width="21.28515625" style="620" customWidth="1"/>
    <col min="14857" max="14857" width="1" style="620" customWidth="1"/>
    <col min="14858" max="14859" width="21.28515625" style="620" customWidth="1"/>
    <col min="14860" max="14860" width="1" style="620" customWidth="1"/>
    <col min="14861" max="14862" width="21.28515625" style="620" customWidth="1"/>
    <col min="14863" max="14863" width="3.42578125" style="620" customWidth="1"/>
    <col min="14864" max="14864" width="26.5703125" style="620" customWidth="1"/>
    <col min="14865" max="14865" width="26.7109375" style="620" customWidth="1"/>
    <col min="14866" max="14866" width="0.85546875" style="620" customWidth="1"/>
    <col min="14867" max="14868" width="21.28515625" style="620" customWidth="1"/>
    <col min="14869" max="14869" width="1" style="620" customWidth="1"/>
    <col min="14870" max="14871" width="21.28515625" style="620" customWidth="1"/>
    <col min="14872" max="14872" width="1" style="620" customWidth="1"/>
    <col min="14873" max="14874" width="21.28515625" style="620" customWidth="1"/>
    <col min="14875" max="15104" width="9.140625" style="620"/>
    <col min="15105" max="15105" width="49.5703125" style="620" customWidth="1"/>
    <col min="15106" max="15106" width="6.7109375" style="620" customWidth="1"/>
    <col min="15107" max="15107" width="0.85546875" style="620" customWidth="1"/>
    <col min="15108" max="15109" width="21.28515625" style="620" customWidth="1"/>
    <col min="15110" max="15110" width="0.85546875" style="620" customWidth="1"/>
    <col min="15111" max="15112" width="21.28515625" style="620" customWidth="1"/>
    <col min="15113" max="15113" width="1" style="620" customWidth="1"/>
    <col min="15114" max="15115" width="21.28515625" style="620" customWidth="1"/>
    <col min="15116" max="15116" width="1" style="620" customWidth="1"/>
    <col min="15117" max="15118" width="21.28515625" style="620" customWidth="1"/>
    <col min="15119" max="15119" width="3.42578125" style="620" customWidth="1"/>
    <col min="15120" max="15120" width="26.5703125" style="620" customWidth="1"/>
    <col min="15121" max="15121" width="26.7109375" style="620" customWidth="1"/>
    <col min="15122" max="15122" width="0.85546875" style="620" customWidth="1"/>
    <col min="15123" max="15124" width="21.28515625" style="620" customWidth="1"/>
    <col min="15125" max="15125" width="1" style="620" customWidth="1"/>
    <col min="15126" max="15127" width="21.28515625" style="620" customWidth="1"/>
    <col min="15128" max="15128" width="1" style="620" customWidth="1"/>
    <col min="15129" max="15130" width="21.28515625" style="620" customWidth="1"/>
    <col min="15131" max="15360" width="9.140625" style="620"/>
    <col min="15361" max="15361" width="49.5703125" style="620" customWidth="1"/>
    <col min="15362" max="15362" width="6.7109375" style="620" customWidth="1"/>
    <col min="15363" max="15363" width="0.85546875" style="620" customWidth="1"/>
    <col min="15364" max="15365" width="21.28515625" style="620" customWidth="1"/>
    <col min="15366" max="15366" width="0.85546875" style="620" customWidth="1"/>
    <col min="15367" max="15368" width="21.28515625" style="620" customWidth="1"/>
    <col min="15369" max="15369" width="1" style="620" customWidth="1"/>
    <col min="15370" max="15371" width="21.28515625" style="620" customWidth="1"/>
    <col min="15372" max="15372" width="1" style="620" customWidth="1"/>
    <col min="15373" max="15374" width="21.28515625" style="620" customWidth="1"/>
    <col min="15375" max="15375" width="3.42578125" style="620" customWidth="1"/>
    <col min="15376" max="15376" width="26.5703125" style="620" customWidth="1"/>
    <col min="15377" max="15377" width="26.7109375" style="620" customWidth="1"/>
    <col min="15378" max="15378" width="0.85546875" style="620" customWidth="1"/>
    <col min="15379" max="15380" width="21.28515625" style="620" customWidth="1"/>
    <col min="15381" max="15381" width="1" style="620" customWidth="1"/>
    <col min="15382" max="15383" width="21.28515625" style="620" customWidth="1"/>
    <col min="15384" max="15384" width="1" style="620" customWidth="1"/>
    <col min="15385" max="15386" width="21.28515625" style="620" customWidth="1"/>
    <col min="15387" max="15616" width="9.140625" style="620"/>
    <col min="15617" max="15617" width="49.5703125" style="620" customWidth="1"/>
    <col min="15618" max="15618" width="6.7109375" style="620" customWidth="1"/>
    <col min="15619" max="15619" width="0.85546875" style="620" customWidth="1"/>
    <col min="15620" max="15621" width="21.28515625" style="620" customWidth="1"/>
    <col min="15622" max="15622" width="0.85546875" style="620" customWidth="1"/>
    <col min="15623" max="15624" width="21.28515625" style="620" customWidth="1"/>
    <col min="15625" max="15625" width="1" style="620" customWidth="1"/>
    <col min="15626" max="15627" width="21.28515625" style="620" customWidth="1"/>
    <col min="15628" max="15628" width="1" style="620" customWidth="1"/>
    <col min="15629" max="15630" width="21.28515625" style="620" customWidth="1"/>
    <col min="15631" max="15631" width="3.42578125" style="620" customWidth="1"/>
    <col min="15632" max="15632" width="26.5703125" style="620" customWidth="1"/>
    <col min="15633" max="15633" width="26.7109375" style="620" customWidth="1"/>
    <col min="15634" max="15634" width="0.85546875" style="620" customWidth="1"/>
    <col min="15635" max="15636" width="21.28515625" style="620" customWidth="1"/>
    <col min="15637" max="15637" width="1" style="620" customWidth="1"/>
    <col min="15638" max="15639" width="21.28515625" style="620" customWidth="1"/>
    <col min="15640" max="15640" width="1" style="620" customWidth="1"/>
    <col min="15641" max="15642" width="21.28515625" style="620" customWidth="1"/>
    <col min="15643" max="15872" width="9.140625" style="620"/>
    <col min="15873" max="15873" width="49.5703125" style="620" customWidth="1"/>
    <col min="15874" max="15874" width="6.7109375" style="620" customWidth="1"/>
    <col min="15875" max="15875" width="0.85546875" style="620" customWidth="1"/>
    <col min="15876" max="15877" width="21.28515625" style="620" customWidth="1"/>
    <col min="15878" max="15878" width="0.85546875" style="620" customWidth="1"/>
    <col min="15879" max="15880" width="21.28515625" style="620" customWidth="1"/>
    <col min="15881" max="15881" width="1" style="620" customWidth="1"/>
    <col min="15882" max="15883" width="21.28515625" style="620" customWidth="1"/>
    <col min="15884" max="15884" width="1" style="620" customWidth="1"/>
    <col min="15885" max="15886" width="21.28515625" style="620" customWidth="1"/>
    <col min="15887" max="15887" width="3.42578125" style="620" customWidth="1"/>
    <col min="15888" max="15888" width="26.5703125" style="620" customWidth="1"/>
    <col min="15889" max="15889" width="26.7109375" style="620" customWidth="1"/>
    <col min="15890" max="15890" width="0.85546875" style="620" customWidth="1"/>
    <col min="15891" max="15892" width="21.28515625" style="620" customWidth="1"/>
    <col min="15893" max="15893" width="1" style="620" customWidth="1"/>
    <col min="15894" max="15895" width="21.28515625" style="620" customWidth="1"/>
    <col min="15896" max="15896" width="1" style="620" customWidth="1"/>
    <col min="15897" max="15898" width="21.28515625" style="620" customWidth="1"/>
    <col min="15899" max="16128" width="9.140625" style="620"/>
    <col min="16129" max="16129" width="49.5703125" style="620" customWidth="1"/>
    <col min="16130" max="16130" width="6.7109375" style="620" customWidth="1"/>
    <col min="16131" max="16131" width="0.85546875" style="620" customWidth="1"/>
    <col min="16132" max="16133" width="21.28515625" style="620" customWidth="1"/>
    <col min="16134" max="16134" width="0.85546875" style="620" customWidth="1"/>
    <col min="16135" max="16136" width="21.28515625" style="620" customWidth="1"/>
    <col min="16137" max="16137" width="1" style="620" customWidth="1"/>
    <col min="16138" max="16139" width="21.28515625" style="620" customWidth="1"/>
    <col min="16140" max="16140" width="1" style="620" customWidth="1"/>
    <col min="16141" max="16142" width="21.28515625" style="620" customWidth="1"/>
    <col min="16143" max="16143" width="3.42578125" style="620" customWidth="1"/>
    <col min="16144" max="16144" width="26.5703125" style="620" customWidth="1"/>
    <col min="16145" max="16145" width="26.7109375" style="620" customWidth="1"/>
    <col min="16146" max="16146" width="0.85546875" style="620" customWidth="1"/>
    <col min="16147" max="16148" width="21.28515625" style="620" customWidth="1"/>
    <col min="16149" max="16149" width="1" style="620" customWidth="1"/>
    <col min="16150" max="16151" width="21.28515625" style="620" customWidth="1"/>
    <col min="16152" max="16152" width="1" style="620" customWidth="1"/>
    <col min="16153" max="16154" width="21.28515625" style="620" customWidth="1"/>
    <col min="16155" max="16384" width="9.140625" style="620"/>
  </cols>
  <sheetData>
    <row r="1" spans="1:26" ht="16.5" customHeight="1" x14ac:dyDescent="0.25">
      <c r="A1" s="866" t="s">
        <v>1087</v>
      </c>
      <c r="B1" s="867"/>
      <c r="C1" s="867"/>
      <c r="D1" s="868"/>
      <c r="E1" s="614" t="s">
        <v>967</v>
      </c>
      <c r="F1" s="615"/>
      <c r="G1" s="869">
        <v>0</v>
      </c>
      <c r="H1" s="870"/>
      <c r="I1" s="615"/>
      <c r="J1" s="616" t="s">
        <v>968</v>
      </c>
      <c r="K1" s="617">
        <v>9817</v>
      </c>
      <c r="L1" s="615"/>
      <c r="M1" s="616" t="s">
        <v>969</v>
      </c>
      <c r="N1" s="618">
        <v>0</v>
      </c>
      <c r="O1" s="619"/>
      <c r="P1" s="619"/>
      <c r="Q1" s="619"/>
      <c r="R1" s="619"/>
      <c r="S1" s="619"/>
      <c r="T1" s="619"/>
      <c r="U1" s="619"/>
      <c r="V1" s="619"/>
      <c r="W1" s="619"/>
      <c r="X1" s="619"/>
      <c r="Y1" s="619"/>
      <c r="Z1" s="619"/>
    </row>
    <row r="2" spans="1:26" ht="14.25" customHeight="1" x14ac:dyDescent="0.25">
      <c r="A2" s="871" t="s">
        <v>970</v>
      </c>
      <c r="B2" s="872"/>
      <c r="C2" s="872"/>
      <c r="D2" s="873"/>
      <c r="E2" s="874">
        <v>0</v>
      </c>
      <c r="F2" s="874"/>
      <c r="G2" s="874"/>
      <c r="H2" s="874"/>
      <c r="I2" s="615"/>
      <c r="J2" s="875">
        <v>0</v>
      </c>
      <c r="K2" s="875"/>
      <c r="L2" s="615"/>
      <c r="M2" s="875">
        <v>0</v>
      </c>
      <c r="N2" s="875"/>
      <c r="O2" s="619"/>
      <c r="P2" s="619"/>
      <c r="Q2" s="619"/>
      <c r="R2" s="619"/>
      <c r="S2" s="619"/>
      <c r="T2" s="619"/>
      <c r="U2" s="619"/>
      <c r="V2" s="619"/>
      <c r="W2" s="619"/>
      <c r="X2" s="619"/>
      <c r="Y2" s="619"/>
      <c r="Z2" s="619"/>
    </row>
    <row r="3" spans="1:26" ht="19.5" customHeight="1" x14ac:dyDescent="0.2">
      <c r="A3" s="853" t="s">
        <v>5</v>
      </c>
      <c r="B3" s="854"/>
      <c r="C3" s="854"/>
      <c r="D3" s="855"/>
      <c r="E3" s="621" t="s">
        <v>971</v>
      </c>
      <c r="F3" s="622"/>
      <c r="G3" s="856">
        <v>0</v>
      </c>
      <c r="H3" s="857"/>
      <c r="I3" s="615"/>
      <c r="J3" s="623" t="s">
        <v>972</v>
      </c>
      <c r="K3" s="858" t="s">
        <v>11</v>
      </c>
      <c r="L3" s="859"/>
      <c r="M3" s="859"/>
      <c r="N3" s="860"/>
      <c r="O3" s="619"/>
      <c r="P3" s="619"/>
      <c r="Q3" s="619"/>
      <c r="R3" s="619"/>
      <c r="S3" s="619"/>
      <c r="T3" s="619"/>
      <c r="U3" s="619"/>
      <c r="V3" s="619"/>
      <c r="W3" s="619"/>
      <c r="X3" s="619"/>
      <c r="Y3" s="619"/>
      <c r="Z3" s="619"/>
    </row>
    <row r="4" spans="1:26" ht="3.75" customHeight="1" x14ac:dyDescent="0.25">
      <c r="A4" s="615"/>
      <c r="B4" s="615"/>
      <c r="C4" s="615"/>
      <c r="D4" s="615"/>
      <c r="E4" s="624"/>
      <c r="F4" s="615"/>
      <c r="G4" s="624"/>
      <c r="H4" s="625"/>
      <c r="I4" s="615"/>
      <c r="J4" s="622"/>
      <c r="K4" s="622"/>
      <c r="L4" s="615"/>
      <c r="M4" s="622"/>
      <c r="N4" s="622"/>
      <c r="O4" s="619"/>
      <c r="P4" s="619"/>
      <c r="Q4" s="619"/>
      <c r="R4" s="619"/>
      <c r="S4" s="619"/>
      <c r="T4" s="619"/>
      <c r="U4" s="619"/>
      <c r="V4" s="619"/>
      <c r="W4" s="619"/>
      <c r="X4" s="619"/>
      <c r="Y4" s="619"/>
      <c r="Z4" s="619"/>
    </row>
    <row r="5" spans="1:26" ht="19.5" x14ac:dyDescent="0.35">
      <c r="A5" s="626" t="s">
        <v>973</v>
      </c>
      <c r="B5" s="861" t="str">
        <f>+A1</f>
        <v>Национален фонд към Министрерството на финансите</v>
      </c>
      <c r="C5" s="861"/>
      <c r="D5" s="861"/>
      <c r="E5" s="861"/>
      <c r="F5" s="861"/>
      <c r="G5" s="861"/>
      <c r="H5" s="627" t="s">
        <v>974</v>
      </c>
      <c r="I5" s="628"/>
      <c r="J5" s="862" t="s">
        <v>1089</v>
      </c>
      <c r="K5" s="862"/>
      <c r="L5" s="629"/>
      <c r="M5" s="630" t="s">
        <v>27</v>
      </c>
      <c r="N5" s="631" t="s">
        <v>975</v>
      </c>
      <c r="O5" s="619"/>
      <c r="P5" s="619"/>
      <c r="Q5" s="619"/>
      <c r="R5" s="619"/>
      <c r="S5" s="619"/>
      <c r="T5" s="619"/>
      <c r="U5" s="619"/>
      <c r="V5" s="619"/>
      <c r="W5" s="619"/>
      <c r="X5" s="619"/>
      <c r="Y5" s="619"/>
      <c r="Z5" s="619"/>
    </row>
    <row r="6" spans="1:26" ht="16.5" customHeight="1" thickBot="1" x14ac:dyDescent="0.35">
      <c r="A6" s="632" t="s">
        <v>976</v>
      </c>
      <c r="B6" s="633"/>
      <c r="C6" s="634"/>
      <c r="D6" s="863">
        <v>0</v>
      </c>
      <c r="E6" s="863"/>
      <c r="F6" s="633"/>
      <c r="G6" s="864">
        <v>0</v>
      </c>
      <c r="H6" s="865"/>
      <c r="I6" s="635"/>
      <c r="J6" s="636"/>
      <c r="K6" s="636"/>
      <c r="L6" s="634"/>
      <c r="M6" s="637"/>
      <c r="N6" s="638" t="str">
        <f>+A6</f>
        <v>Актив (в левове)</v>
      </c>
      <c r="O6" s="619"/>
      <c r="P6" s="619"/>
      <c r="Q6" s="619"/>
      <c r="R6" s="619"/>
      <c r="S6" s="619"/>
      <c r="T6" s="619"/>
      <c r="U6" s="619"/>
      <c r="V6" s="619"/>
      <c r="W6" s="619"/>
      <c r="X6" s="619"/>
      <c r="Y6" s="619"/>
      <c r="Z6" s="619"/>
    </row>
    <row r="7" spans="1:26" ht="12.75" customHeight="1" thickTop="1" x14ac:dyDescent="0.25">
      <c r="A7" s="639"/>
      <c r="B7" s="843" t="s">
        <v>977</v>
      </c>
      <c r="C7" s="635"/>
      <c r="D7" s="640" t="s">
        <v>978</v>
      </c>
      <c r="E7" s="641"/>
      <c r="F7" s="635"/>
      <c r="G7" s="642" t="s">
        <v>979</v>
      </c>
      <c r="H7" s="643"/>
      <c r="I7" s="635"/>
      <c r="J7" s="644" t="s">
        <v>980</v>
      </c>
      <c r="K7" s="645"/>
      <c r="L7" s="635"/>
      <c r="M7" s="846" t="s">
        <v>981</v>
      </c>
      <c r="N7" s="847"/>
      <c r="O7" s="619"/>
      <c r="P7" s="619"/>
      <c r="Q7" s="619"/>
      <c r="R7" s="619"/>
      <c r="S7" s="619"/>
      <c r="T7" s="619"/>
      <c r="U7" s="619"/>
      <c r="V7" s="619"/>
      <c r="W7" s="619"/>
      <c r="X7" s="619"/>
      <c r="Y7" s="619"/>
      <c r="Z7" s="619"/>
    </row>
    <row r="8" spans="1:26" ht="14.25" customHeight="1" thickBot="1" x14ac:dyDescent="0.3">
      <c r="A8" s="646" t="s">
        <v>982</v>
      </c>
      <c r="B8" s="844"/>
      <c r="C8" s="635"/>
      <c r="D8" s="647" t="s">
        <v>983</v>
      </c>
      <c r="E8" s="648"/>
      <c r="F8" s="635"/>
      <c r="G8" s="649" t="s">
        <v>984</v>
      </c>
      <c r="H8" s="650"/>
      <c r="I8" s="635"/>
      <c r="J8" s="651" t="s">
        <v>985</v>
      </c>
      <c r="K8" s="652"/>
      <c r="L8" s="635"/>
      <c r="M8" s="848"/>
      <c r="N8" s="849"/>
      <c r="O8" s="619"/>
      <c r="P8" s="619"/>
      <c r="Q8" s="619"/>
      <c r="R8" s="619"/>
      <c r="S8" s="619"/>
      <c r="T8" s="619"/>
      <c r="U8" s="619"/>
      <c r="V8" s="619"/>
      <c r="W8" s="619"/>
      <c r="X8" s="619"/>
      <c r="Y8" s="619"/>
      <c r="Z8" s="619"/>
    </row>
    <row r="9" spans="1:26" ht="30.75" customHeight="1" thickBot="1" x14ac:dyDescent="0.3">
      <c r="A9" s="653">
        <v>0</v>
      </c>
      <c r="B9" s="845"/>
      <c r="C9" s="634"/>
      <c r="D9" s="654" t="s">
        <v>986</v>
      </c>
      <c r="E9" s="655" t="s">
        <v>987</v>
      </c>
      <c r="F9" s="634"/>
      <c r="G9" s="654" t="str">
        <f>+D9</f>
        <v>Текуща година           (в лева)</v>
      </c>
      <c r="H9" s="656" t="str">
        <f>+E9</f>
        <v>Предходна година       31 декември (в лева)</v>
      </c>
      <c r="I9" s="634"/>
      <c r="J9" s="654" t="str">
        <f>+G9</f>
        <v>Текуща година           (в лева)</v>
      </c>
      <c r="K9" s="656" t="str">
        <f>+H9</f>
        <v>Предходна година       31 декември (в лева)</v>
      </c>
      <c r="L9" s="634"/>
      <c r="M9" s="654" t="str">
        <f>+J9</f>
        <v>Текуща година           (в лева)</v>
      </c>
      <c r="N9" s="656" t="str">
        <f>+K9</f>
        <v>Предходна година       31 декември (в лева)</v>
      </c>
      <c r="O9" s="619"/>
      <c r="P9" s="619"/>
      <c r="Q9" s="619"/>
      <c r="R9" s="619"/>
      <c r="S9" s="619"/>
      <c r="T9" s="619"/>
      <c r="U9" s="619"/>
      <c r="V9" s="619"/>
      <c r="W9" s="619"/>
      <c r="X9" s="619"/>
      <c r="Y9" s="619"/>
      <c r="Z9" s="619"/>
    </row>
    <row r="10" spans="1:26" ht="16.5" thickBot="1" x14ac:dyDescent="0.3">
      <c r="A10" s="657" t="s">
        <v>988</v>
      </c>
      <c r="B10" s="658" t="s">
        <v>989</v>
      </c>
      <c r="C10" s="634"/>
      <c r="D10" s="659">
        <v>1</v>
      </c>
      <c r="E10" s="660">
        <f>1+D10</f>
        <v>2</v>
      </c>
      <c r="F10" s="634"/>
      <c r="G10" s="659">
        <f>1+E10</f>
        <v>3</v>
      </c>
      <c r="H10" s="660">
        <f>1+G10</f>
        <v>4</v>
      </c>
      <c r="I10" s="634"/>
      <c r="J10" s="659">
        <f>1+H10</f>
        <v>5</v>
      </c>
      <c r="K10" s="660">
        <f>1+J10</f>
        <v>6</v>
      </c>
      <c r="L10" s="634"/>
      <c r="M10" s="659">
        <f>1+K10</f>
        <v>7</v>
      </c>
      <c r="N10" s="660">
        <f>1+M10</f>
        <v>8</v>
      </c>
      <c r="O10" s="619"/>
      <c r="P10" s="619"/>
      <c r="Q10" s="619"/>
      <c r="R10" s="619"/>
      <c r="S10" s="619"/>
      <c r="T10" s="619"/>
      <c r="U10" s="619"/>
      <c r="V10" s="619"/>
      <c r="W10" s="619"/>
      <c r="X10" s="619"/>
      <c r="Y10" s="619"/>
      <c r="Z10" s="619"/>
    </row>
    <row r="11" spans="1:26" ht="15.75" x14ac:dyDescent="0.25">
      <c r="A11" s="661" t="s">
        <v>990</v>
      </c>
      <c r="B11" s="662"/>
      <c r="C11" s="635"/>
      <c r="D11" s="663"/>
      <c r="E11" s="664"/>
      <c r="F11" s="635"/>
      <c r="G11" s="663"/>
      <c r="H11" s="664"/>
      <c r="I11" s="635"/>
      <c r="J11" s="663"/>
      <c r="K11" s="664"/>
      <c r="L11" s="635"/>
      <c r="M11" s="663"/>
      <c r="N11" s="664"/>
      <c r="O11" s="619"/>
      <c r="P11" s="619"/>
      <c r="Q11" s="619"/>
      <c r="R11" s="619"/>
      <c r="S11" s="619"/>
      <c r="T11" s="619"/>
      <c r="U11" s="619"/>
      <c r="V11" s="619"/>
      <c r="W11" s="619"/>
      <c r="X11" s="619"/>
      <c r="Y11" s="619"/>
      <c r="Z11" s="619"/>
    </row>
    <row r="12" spans="1:26" ht="15.75" x14ac:dyDescent="0.25">
      <c r="A12" s="665" t="s">
        <v>991</v>
      </c>
      <c r="B12" s="666"/>
      <c r="C12" s="634"/>
      <c r="D12" s="667" t="str">
        <f>+IF(+OR(D13&lt;0,D14&lt;0,D15&lt;0,D16&lt;0,D17&lt;0,D18&lt;0,D19&lt;0,D22&lt;0),"НЕРАВНЕНИЕ !"," ")</f>
        <v xml:space="preserve"> </v>
      </c>
      <c r="E12" s="668" t="str">
        <f>+IF(+OR(E13&lt;0,E14&lt;0,E15&lt;0,E16&lt;0,E17&lt;0,E18&lt;0,E19&lt;0,E22&lt;0),"НЕРАВНЕНИЕ !"," ")</f>
        <v xml:space="preserve"> </v>
      </c>
      <c r="F12" s="634"/>
      <c r="G12" s="667" t="str">
        <f>+IF(+OR(G13&lt;0,G14&lt;0,G15&lt;0,G16&lt;0,G17&lt;0,G18&lt;0,G19&lt;0,G22&lt;0),"НЕРАВНЕНИЕ !"," ")</f>
        <v xml:space="preserve"> </v>
      </c>
      <c r="H12" s="668" t="str">
        <f>+IF(+OR(H13&lt;0,H14&lt;0,H15&lt;0,H16&lt;0,H17&lt;0,H18&lt;0,H19&lt;0,H22&lt;0),"НЕРАВНЕНИЕ !"," ")</f>
        <v xml:space="preserve"> </v>
      </c>
      <c r="I12" s="634"/>
      <c r="J12" s="667" t="str">
        <f>+IF(+OR(J13&lt;0,J14&lt;0,J15&lt;0,J16&lt;0,J17&lt;0,J18&lt;0,J19&lt;0,J22&lt;0),"НЕРАВНЕНИЕ !"," ")</f>
        <v xml:space="preserve"> </v>
      </c>
      <c r="K12" s="668" t="str">
        <f>+IF(+OR(K13&lt;0,K14&lt;0,K15&lt;0,K16&lt;0,K17&lt;0,K18&lt;0,K19&lt;0,K22&lt;0),"НЕРАВНЕНИЕ !"," ")</f>
        <v xml:space="preserve"> </v>
      </c>
      <c r="L12" s="634"/>
      <c r="M12" s="667" t="str">
        <f>+IF(+OR(M13&lt;0,M14&lt;0,M15&lt;0,M16&lt;0,M17&lt;0,M18&lt;0,M19&lt;0,M22&lt;0),"НЕРАВНЕНИЕ !"," ")</f>
        <v xml:space="preserve"> </v>
      </c>
      <c r="N12" s="668" t="str">
        <f>+IF(+OR(N13&lt;0,N14&lt;0,N15&lt;0,N16&lt;0,N17&lt;0,N18&lt;0,N19&lt;0,N22&lt;0),"НЕРАВНЕНИЕ !"," ")</f>
        <v xml:space="preserve"> </v>
      </c>
      <c r="O12" s="619"/>
      <c r="P12" s="619"/>
      <c r="Q12" s="619"/>
      <c r="R12" s="619"/>
      <c r="S12" s="619"/>
      <c r="T12" s="619"/>
      <c r="U12" s="619"/>
      <c r="V12" s="619"/>
      <c r="W12" s="619"/>
      <c r="X12" s="619"/>
      <c r="Y12" s="619"/>
      <c r="Z12" s="619"/>
    </row>
    <row r="13" spans="1:26" ht="15.75" x14ac:dyDescent="0.25">
      <c r="A13" s="669" t="s">
        <v>992</v>
      </c>
      <c r="B13" s="670">
        <v>11</v>
      </c>
      <c r="C13" s="634"/>
      <c r="D13" s="671">
        <v>0</v>
      </c>
      <c r="E13" s="672">
        <v>0</v>
      </c>
      <c r="F13" s="673"/>
      <c r="G13" s="671">
        <v>0</v>
      </c>
      <c r="H13" s="672">
        <v>0</v>
      </c>
      <c r="I13" s="673"/>
      <c r="J13" s="671">
        <v>0</v>
      </c>
      <c r="K13" s="672">
        <v>0</v>
      </c>
      <c r="L13" s="673"/>
      <c r="M13" s="671">
        <f t="shared" ref="M13:N19" si="0">+ROUND(+D13+G13+J13,2)</f>
        <v>0</v>
      </c>
      <c r="N13" s="672">
        <f t="shared" si="0"/>
        <v>0</v>
      </c>
      <c r="O13" s="619"/>
      <c r="P13" s="619"/>
      <c r="Q13" s="619"/>
      <c r="R13" s="619"/>
      <c r="S13" s="619"/>
      <c r="T13" s="619"/>
      <c r="U13" s="619"/>
      <c r="V13" s="619"/>
      <c r="W13" s="619"/>
      <c r="X13" s="619"/>
      <c r="Y13" s="619"/>
      <c r="Z13" s="619"/>
    </row>
    <row r="14" spans="1:26" ht="15.75" x14ac:dyDescent="0.25">
      <c r="A14" s="669" t="s">
        <v>993</v>
      </c>
      <c r="B14" s="670">
        <v>12</v>
      </c>
      <c r="C14" s="634"/>
      <c r="D14" s="671">
        <v>0</v>
      </c>
      <c r="E14" s="672">
        <v>0</v>
      </c>
      <c r="F14" s="673"/>
      <c r="G14" s="671">
        <v>0</v>
      </c>
      <c r="H14" s="672">
        <v>0</v>
      </c>
      <c r="I14" s="673"/>
      <c r="J14" s="671">
        <v>0</v>
      </c>
      <c r="K14" s="672">
        <v>0</v>
      </c>
      <c r="L14" s="673"/>
      <c r="M14" s="671">
        <f t="shared" si="0"/>
        <v>0</v>
      </c>
      <c r="N14" s="672">
        <f t="shared" si="0"/>
        <v>0</v>
      </c>
      <c r="O14" s="619"/>
      <c r="P14" s="619"/>
      <c r="Q14" s="619"/>
      <c r="R14" s="619"/>
      <c r="S14" s="619"/>
      <c r="T14" s="619"/>
      <c r="U14" s="619"/>
      <c r="V14" s="619"/>
      <c r="W14" s="619"/>
      <c r="X14" s="619"/>
      <c r="Y14" s="619"/>
      <c r="Z14" s="619"/>
    </row>
    <row r="15" spans="1:26" ht="15.75" x14ac:dyDescent="0.25">
      <c r="A15" s="669" t="s">
        <v>994</v>
      </c>
      <c r="B15" s="670">
        <v>13</v>
      </c>
      <c r="C15" s="634"/>
      <c r="D15" s="671">
        <v>0</v>
      </c>
      <c r="E15" s="672">
        <v>0</v>
      </c>
      <c r="F15" s="673"/>
      <c r="G15" s="671">
        <v>0</v>
      </c>
      <c r="H15" s="672">
        <v>0</v>
      </c>
      <c r="I15" s="673"/>
      <c r="J15" s="671">
        <v>0</v>
      </c>
      <c r="K15" s="672">
        <v>0</v>
      </c>
      <c r="L15" s="673"/>
      <c r="M15" s="671">
        <f t="shared" si="0"/>
        <v>0</v>
      </c>
      <c r="N15" s="672">
        <f t="shared" si="0"/>
        <v>0</v>
      </c>
      <c r="O15" s="619"/>
      <c r="P15" s="619"/>
      <c r="Q15" s="619"/>
      <c r="R15" s="619"/>
      <c r="S15" s="619"/>
      <c r="T15" s="619"/>
      <c r="U15" s="619"/>
      <c r="V15" s="619"/>
      <c r="W15" s="619"/>
      <c r="X15" s="619"/>
      <c r="Y15" s="619"/>
      <c r="Z15" s="619"/>
    </row>
    <row r="16" spans="1:26" ht="15.75" x14ac:dyDescent="0.25">
      <c r="A16" s="669" t="s">
        <v>995</v>
      </c>
      <c r="B16" s="670">
        <v>14</v>
      </c>
      <c r="C16" s="634"/>
      <c r="D16" s="671">
        <v>0</v>
      </c>
      <c r="E16" s="672">
        <v>0</v>
      </c>
      <c r="F16" s="673"/>
      <c r="G16" s="671">
        <v>12791462.16</v>
      </c>
      <c r="H16" s="672">
        <v>12791462.16</v>
      </c>
      <c r="I16" s="673"/>
      <c r="J16" s="671">
        <v>183962029.91999999</v>
      </c>
      <c r="K16" s="672">
        <v>693517698.63999999</v>
      </c>
      <c r="L16" s="673"/>
      <c r="M16" s="671">
        <f t="shared" si="0"/>
        <v>196753492.08000001</v>
      </c>
      <c r="N16" s="672">
        <f t="shared" si="0"/>
        <v>706309160.79999995</v>
      </c>
      <c r="O16" s="619"/>
      <c r="P16" s="619"/>
      <c r="Q16" s="619"/>
      <c r="R16" s="619"/>
      <c r="S16" s="619"/>
      <c r="T16" s="619"/>
      <c r="U16" s="619"/>
      <c r="V16" s="619"/>
      <c r="W16" s="619"/>
      <c r="X16" s="619"/>
      <c r="Y16" s="619"/>
      <c r="Z16" s="619"/>
    </row>
    <row r="17" spans="1:26" ht="15.75" x14ac:dyDescent="0.25">
      <c r="A17" s="669" t="s">
        <v>996</v>
      </c>
      <c r="B17" s="670">
        <v>15</v>
      </c>
      <c r="C17" s="634"/>
      <c r="D17" s="671">
        <v>0</v>
      </c>
      <c r="E17" s="672">
        <v>0</v>
      </c>
      <c r="F17" s="673"/>
      <c r="G17" s="671">
        <v>0</v>
      </c>
      <c r="H17" s="672">
        <v>0</v>
      </c>
      <c r="I17" s="673"/>
      <c r="J17" s="676">
        <v>0</v>
      </c>
      <c r="K17" s="677">
        <v>0</v>
      </c>
      <c r="L17" s="673"/>
      <c r="M17" s="671">
        <f t="shared" si="0"/>
        <v>0</v>
      </c>
      <c r="N17" s="672">
        <f t="shared" si="0"/>
        <v>0</v>
      </c>
      <c r="O17" s="619"/>
      <c r="P17" s="619"/>
      <c r="Q17" s="619"/>
      <c r="R17" s="619"/>
      <c r="S17" s="619"/>
      <c r="T17" s="619"/>
      <c r="U17" s="619"/>
      <c r="V17" s="619"/>
      <c r="W17" s="619"/>
      <c r="X17" s="619"/>
      <c r="Y17" s="619"/>
      <c r="Z17" s="619"/>
    </row>
    <row r="18" spans="1:26" ht="15.75" x14ac:dyDescent="0.25">
      <c r="A18" s="669" t="s">
        <v>997</v>
      </c>
      <c r="B18" s="670">
        <v>16</v>
      </c>
      <c r="C18" s="634"/>
      <c r="D18" s="671">
        <v>0</v>
      </c>
      <c r="E18" s="672">
        <v>0</v>
      </c>
      <c r="F18" s="673"/>
      <c r="G18" s="671">
        <v>0</v>
      </c>
      <c r="H18" s="672">
        <v>0</v>
      </c>
      <c r="I18" s="673"/>
      <c r="J18" s="676">
        <v>0</v>
      </c>
      <c r="K18" s="677">
        <v>0</v>
      </c>
      <c r="L18" s="673"/>
      <c r="M18" s="671">
        <f t="shared" si="0"/>
        <v>0</v>
      </c>
      <c r="N18" s="672">
        <f t="shared" si="0"/>
        <v>0</v>
      </c>
      <c r="O18" s="619"/>
      <c r="P18" s="619"/>
      <c r="Q18" s="619"/>
      <c r="R18" s="619"/>
      <c r="S18" s="619"/>
      <c r="T18" s="619"/>
      <c r="U18" s="619"/>
      <c r="V18" s="619"/>
      <c r="W18" s="619"/>
      <c r="X18" s="619"/>
      <c r="Y18" s="619"/>
      <c r="Z18" s="619"/>
    </row>
    <row r="19" spans="1:26" ht="15.75" x14ac:dyDescent="0.25">
      <c r="A19" s="678" t="s">
        <v>998</v>
      </c>
      <c r="B19" s="679">
        <v>17</v>
      </c>
      <c r="C19" s="634"/>
      <c r="D19" s="680">
        <v>0</v>
      </c>
      <c r="E19" s="681">
        <v>0</v>
      </c>
      <c r="F19" s="673"/>
      <c r="G19" s="671">
        <v>0</v>
      </c>
      <c r="H19" s="672">
        <v>0</v>
      </c>
      <c r="I19" s="673"/>
      <c r="J19" s="682">
        <v>0</v>
      </c>
      <c r="K19" s="683">
        <v>0</v>
      </c>
      <c r="L19" s="673"/>
      <c r="M19" s="682">
        <f t="shared" si="0"/>
        <v>0</v>
      </c>
      <c r="N19" s="683">
        <f t="shared" si="0"/>
        <v>0</v>
      </c>
      <c r="O19" s="619"/>
      <c r="P19" s="619"/>
      <c r="Q19" s="619"/>
      <c r="R19" s="619"/>
      <c r="S19" s="619"/>
      <c r="T19" s="619"/>
      <c r="U19" s="619"/>
      <c r="V19" s="619"/>
      <c r="W19" s="619"/>
      <c r="X19" s="619"/>
      <c r="Y19" s="619"/>
      <c r="Z19" s="619"/>
    </row>
    <row r="20" spans="1:26" ht="15.75" x14ac:dyDescent="0.25">
      <c r="A20" s="684" t="s">
        <v>999</v>
      </c>
      <c r="B20" s="685">
        <v>10</v>
      </c>
      <c r="C20" s="634"/>
      <c r="D20" s="686">
        <f>+ROUND(+D13+D14+D15+D16+D17+D18+D19,2)</f>
        <v>0</v>
      </c>
      <c r="E20" s="687">
        <f>+ROUND(+E13+E14+E15+E16+E17+E18+E19,2)</f>
        <v>0</v>
      </c>
      <c r="F20" s="673"/>
      <c r="G20" s="686">
        <f>+ROUND(+G13+G14+G15+G16+G17+G18+G19,2)</f>
        <v>12791462.16</v>
      </c>
      <c r="H20" s="687">
        <f>+ROUND(+H13+H14+H15+H16+H17+H18+H19,2)</f>
        <v>12791462.16</v>
      </c>
      <c r="I20" s="673"/>
      <c r="J20" s="686">
        <f>+ROUND(+J13+J14+J15+J16+J17+J18+J19,2)</f>
        <v>183962029.91999999</v>
      </c>
      <c r="K20" s="687">
        <f>+ROUND(+K13+K14+K15+K16+K17+K18+K19,2)</f>
        <v>693517698.63999999</v>
      </c>
      <c r="L20" s="673"/>
      <c r="M20" s="686">
        <f>+ROUND(+M13+M14+M15+M16+M17+M18+M19,2)</f>
        <v>196753492.08000001</v>
      </c>
      <c r="N20" s="687">
        <f>+ROUND(+N13+N14+N15+N16+N17+N18+N19,2)</f>
        <v>706309160.79999995</v>
      </c>
      <c r="O20" s="619"/>
      <c r="P20" s="619"/>
      <c r="Q20" s="619"/>
      <c r="R20" s="619"/>
      <c r="S20" s="619"/>
      <c r="T20" s="619"/>
      <c r="U20" s="619"/>
      <c r="V20" s="619"/>
      <c r="W20" s="619"/>
      <c r="X20" s="619"/>
      <c r="Y20" s="619"/>
      <c r="Z20" s="619"/>
    </row>
    <row r="21" spans="1:26" ht="6" customHeight="1" x14ac:dyDescent="0.25">
      <c r="A21" s="665"/>
      <c r="B21" s="666"/>
      <c r="C21" s="634"/>
      <c r="D21" s="688"/>
      <c r="E21" s="689"/>
      <c r="F21" s="673"/>
      <c r="G21" s="688"/>
      <c r="H21" s="689"/>
      <c r="I21" s="673"/>
      <c r="J21" s="688"/>
      <c r="K21" s="689"/>
      <c r="L21" s="673"/>
      <c r="M21" s="688"/>
      <c r="N21" s="689"/>
      <c r="O21" s="619"/>
      <c r="P21" s="619"/>
      <c r="Q21" s="619"/>
      <c r="R21" s="619"/>
      <c r="S21" s="619"/>
      <c r="T21" s="619"/>
      <c r="U21" s="619"/>
      <c r="V21" s="619"/>
      <c r="W21" s="619"/>
      <c r="X21" s="619"/>
      <c r="Y21" s="619"/>
      <c r="Z21" s="619"/>
    </row>
    <row r="22" spans="1:26" ht="15.75" x14ac:dyDescent="0.25">
      <c r="A22" s="684" t="s">
        <v>1000</v>
      </c>
      <c r="B22" s="685">
        <v>20</v>
      </c>
      <c r="C22" s="634"/>
      <c r="D22" s="686">
        <v>0</v>
      </c>
      <c r="E22" s="687">
        <v>0</v>
      </c>
      <c r="F22" s="673"/>
      <c r="G22" s="686">
        <v>143166.75</v>
      </c>
      <c r="H22" s="687">
        <v>143166.75</v>
      </c>
      <c r="I22" s="673"/>
      <c r="J22" s="686">
        <v>0</v>
      </c>
      <c r="K22" s="687">
        <v>0</v>
      </c>
      <c r="L22" s="673"/>
      <c r="M22" s="686">
        <f>+ROUND(+D22+G22+J22,2)</f>
        <v>143166.75</v>
      </c>
      <c r="N22" s="687">
        <f>+ROUND(+E22+H22+K22,2)</f>
        <v>143166.75</v>
      </c>
      <c r="O22" s="619"/>
      <c r="P22" s="619"/>
      <c r="Q22" s="619"/>
      <c r="R22" s="619"/>
      <c r="S22" s="619"/>
      <c r="T22" s="619"/>
      <c r="U22" s="619"/>
      <c r="V22" s="619"/>
      <c r="W22" s="619"/>
      <c r="X22" s="619"/>
      <c r="Y22" s="619"/>
      <c r="Z22" s="619"/>
    </row>
    <row r="23" spans="1:26" ht="15.75" x14ac:dyDescent="0.25">
      <c r="A23" s="665" t="s">
        <v>1001</v>
      </c>
      <c r="B23" s="666"/>
      <c r="C23" s="634"/>
      <c r="D23" s="667" t="str">
        <f>+IF(+OR(D24&lt;0,D25&lt;0),"НЕРАВНЕНИЕ !"," ")</f>
        <v xml:space="preserve"> </v>
      </c>
      <c r="E23" s="668" t="str">
        <f>+IF(+OR(E24&lt;0,E25&lt;0),"НЕРАВНЕНИЕ !"," ")</f>
        <v xml:space="preserve"> </v>
      </c>
      <c r="F23" s="673"/>
      <c r="G23" s="667" t="str">
        <f>+IF(+OR(G24&lt;0,G25&lt;0),"НЕРАВНЕНИЕ !"," ")</f>
        <v xml:space="preserve"> </v>
      </c>
      <c r="H23" s="668" t="str">
        <f>+IF(+OR(H24&lt;0,H25&lt;0),"НЕРАВНЕНИЕ !"," ")</f>
        <v xml:space="preserve"> </v>
      </c>
      <c r="I23" s="673"/>
      <c r="J23" s="667" t="str">
        <f>+IF(+OR(J24&lt;0,J25&lt;0),"НЕРАВНЕНИЕ !"," ")</f>
        <v xml:space="preserve"> </v>
      </c>
      <c r="K23" s="668" t="str">
        <f>+IF(+OR(K24&lt;0,K25&lt;0),"НЕРАВНЕНИЕ !"," ")</f>
        <v xml:space="preserve"> </v>
      </c>
      <c r="L23" s="673"/>
      <c r="M23" s="667" t="str">
        <f>+IF(+OR(M24&lt;0,M25&lt;0),"НЕРАВНЕНИЕ !"," ")</f>
        <v xml:space="preserve"> </v>
      </c>
      <c r="N23" s="668" t="str">
        <f>+IF(+OR(N24&lt;0,N25&lt;0),"НЕРАВНЕНИЕ !"," ")</f>
        <v xml:space="preserve"> </v>
      </c>
      <c r="O23" s="619"/>
      <c r="P23" s="619"/>
      <c r="Q23" s="619"/>
      <c r="R23" s="619"/>
      <c r="S23" s="619"/>
      <c r="T23" s="619"/>
      <c r="U23" s="619"/>
      <c r="V23" s="619"/>
      <c r="W23" s="619"/>
      <c r="X23" s="619"/>
      <c r="Y23" s="619"/>
      <c r="Z23" s="619"/>
    </row>
    <row r="24" spans="1:26" ht="15.75" x14ac:dyDescent="0.25">
      <c r="A24" s="669" t="s">
        <v>1002</v>
      </c>
      <c r="B24" s="670">
        <v>31</v>
      </c>
      <c r="C24" s="634"/>
      <c r="D24" s="671">
        <v>0</v>
      </c>
      <c r="E24" s="672">
        <v>0</v>
      </c>
      <c r="F24" s="673"/>
      <c r="G24" s="671">
        <v>0</v>
      </c>
      <c r="H24" s="672">
        <v>0</v>
      </c>
      <c r="I24" s="673"/>
      <c r="J24" s="671">
        <v>0</v>
      </c>
      <c r="K24" s="672">
        <v>0</v>
      </c>
      <c r="L24" s="673"/>
      <c r="M24" s="671">
        <f>+ROUND(+D24+G24+J24,2)</f>
        <v>0</v>
      </c>
      <c r="N24" s="672">
        <f>+ROUND(+E24+H24+K24,2)</f>
        <v>0</v>
      </c>
      <c r="O24" s="619"/>
      <c r="P24" s="619"/>
      <c r="Q24" s="619"/>
      <c r="R24" s="619"/>
      <c r="S24" s="619"/>
      <c r="T24" s="619"/>
      <c r="U24" s="619"/>
      <c r="V24" s="619"/>
      <c r="W24" s="619"/>
      <c r="X24" s="619"/>
      <c r="Y24" s="619"/>
      <c r="Z24" s="619"/>
    </row>
    <row r="25" spans="1:26" ht="15.75" x14ac:dyDescent="0.25">
      <c r="A25" s="678" t="s">
        <v>1003</v>
      </c>
      <c r="B25" s="679">
        <v>32</v>
      </c>
      <c r="C25" s="634"/>
      <c r="D25" s="682">
        <v>0</v>
      </c>
      <c r="E25" s="683">
        <v>0</v>
      </c>
      <c r="F25" s="673"/>
      <c r="G25" s="682">
        <v>0</v>
      </c>
      <c r="H25" s="683">
        <v>0</v>
      </c>
      <c r="I25" s="673"/>
      <c r="J25" s="682">
        <v>0</v>
      </c>
      <c r="K25" s="683">
        <v>0</v>
      </c>
      <c r="L25" s="673"/>
      <c r="M25" s="682">
        <f>+ROUND(+D25+G25+J25,2)</f>
        <v>0</v>
      </c>
      <c r="N25" s="683">
        <f>+ROUND(+E25+H25+K25,2)</f>
        <v>0</v>
      </c>
      <c r="O25" s="619"/>
      <c r="P25" s="619"/>
      <c r="Q25" s="619"/>
      <c r="R25" s="619"/>
      <c r="S25" s="619"/>
      <c r="T25" s="619"/>
      <c r="U25" s="619"/>
      <c r="V25" s="619"/>
      <c r="W25" s="619"/>
      <c r="X25" s="619"/>
      <c r="Y25" s="619"/>
      <c r="Z25" s="619"/>
    </row>
    <row r="26" spans="1:26" ht="15.75" x14ac:dyDescent="0.25">
      <c r="A26" s="684" t="s">
        <v>1004</v>
      </c>
      <c r="B26" s="685">
        <v>30</v>
      </c>
      <c r="C26" s="634"/>
      <c r="D26" s="686">
        <f>+ROUND(+D24+D25,2)</f>
        <v>0</v>
      </c>
      <c r="E26" s="687">
        <f>+ROUND(+E24+E25,2)</f>
        <v>0</v>
      </c>
      <c r="F26" s="673"/>
      <c r="G26" s="686">
        <f>+ROUND(+G24+G25,2)</f>
        <v>0</v>
      </c>
      <c r="H26" s="687">
        <f>+ROUND(+H24+H25,2)</f>
        <v>0</v>
      </c>
      <c r="I26" s="673"/>
      <c r="J26" s="686">
        <f>+ROUND(+J24+J25,2)</f>
        <v>0</v>
      </c>
      <c r="K26" s="687">
        <f>+ROUND(+K24+K25,2)</f>
        <v>0</v>
      </c>
      <c r="L26" s="673"/>
      <c r="M26" s="686">
        <f>+ROUND(+M24+M25,2)</f>
        <v>0</v>
      </c>
      <c r="N26" s="687">
        <f>+ROUND(+N24+N25,2)</f>
        <v>0</v>
      </c>
      <c r="O26" s="619"/>
      <c r="P26" s="619"/>
      <c r="Q26" s="619"/>
      <c r="R26" s="619"/>
      <c r="S26" s="619"/>
      <c r="T26" s="619"/>
      <c r="U26" s="619"/>
      <c r="V26" s="619"/>
      <c r="W26" s="619"/>
      <c r="X26" s="619"/>
      <c r="Y26" s="619"/>
      <c r="Z26" s="619"/>
    </row>
    <row r="27" spans="1:26" ht="6" customHeight="1" x14ac:dyDescent="0.25">
      <c r="A27" s="665"/>
      <c r="B27" s="666"/>
      <c r="C27" s="634"/>
      <c r="D27" s="688"/>
      <c r="E27" s="689"/>
      <c r="F27" s="673"/>
      <c r="G27" s="688"/>
      <c r="H27" s="689"/>
      <c r="I27" s="673"/>
      <c r="J27" s="688"/>
      <c r="K27" s="689"/>
      <c r="L27" s="673"/>
      <c r="M27" s="688"/>
      <c r="N27" s="689"/>
      <c r="O27" s="619"/>
      <c r="P27" s="619"/>
      <c r="Q27" s="619"/>
      <c r="R27" s="619"/>
      <c r="S27" s="619"/>
      <c r="T27" s="619"/>
      <c r="U27" s="619"/>
      <c r="V27" s="619"/>
      <c r="W27" s="619"/>
      <c r="X27" s="619"/>
      <c r="Y27" s="619"/>
      <c r="Z27" s="619"/>
    </row>
    <row r="28" spans="1:26" ht="19.5" thickBot="1" x14ac:dyDescent="0.35">
      <c r="A28" s="690" t="s">
        <v>1005</v>
      </c>
      <c r="B28" s="691">
        <v>100</v>
      </c>
      <c r="C28" s="634"/>
      <c r="D28" s="692">
        <f>+ROUND(+D20+D22+D26,2)</f>
        <v>0</v>
      </c>
      <c r="E28" s="693">
        <f>+ROUND(+E20+E22+E26,2)</f>
        <v>0</v>
      </c>
      <c r="F28" s="673"/>
      <c r="G28" s="692">
        <f>+ROUND(+G20+G22+G26,2)</f>
        <v>12934628.91</v>
      </c>
      <c r="H28" s="693">
        <f>+ROUND(+H20+H22+H26,2)</f>
        <v>12934628.91</v>
      </c>
      <c r="I28" s="673"/>
      <c r="J28" s="692">
        <f>+ROUND(+J20+J22+J26,2)</f>
        <v>183962029.91999999</v>
      </c>
      <c r="K28" s="693">
        <f>+ROUND(+K20+K22+K26,2)</f>
        <v>693517698.63999999</v>
      </c>
      <c r="L28" s="673"/>
      <c r="M28" s="692">
        <f>+ROUND(+M20+M22+M26,2)</f>
        <v>196896658.83000001</v>
      </c>
      <c r="N28" s="693">
        <f>+ROUND(+N20+N22+N26,2)</f>
        <v>706452327.54999995</v>
      </c>
      <c r="O28" s="619"/>
      <c r="P28" s="619"/>
      <c r="Q28" s="619"/>
      <c r="R28" s="619"/>
      <c r="S28" s="619"/>
      <c r="T28" s="619"/>
      <c r="U28" s="619"/>
      <c r="V28" s="619"/>
      <c r="W28" s="619"/>
      <c r="X28" s="619"/>
      <c r="Y28" s="619"/>
      <c r="Z28" s="619"/>
    </row>
    <row r="29" spans="1:26" ht="15.75" x14ac:dyDescent="0.25">
      <c r="A29" s="661" t="s">
        <v>1006</v>
      </c>
      <c r="B29" s="662"/>
      <c r="C29" s="634"/>
      <c r="D29" s="694"/>
      <c r="E29" s="695"/>
      <c r="F29" s="673"/>
      <c r="G29" s="694"/>
      <c r="H29" s="695"/>
      <c r="I29" s="673"/>
      <c r="J29" s="694"/>
      <c r="K29" s="695"/>
      <c r="L29" s="673"/>
      <c r="M29" s="694"/>
      <c r="N29" s="695"/>
      <c r="O29" s="619"/>
      <c r="P29" s="619"/>
      <c r="Q29" s="619"/>
      <c r="R29" s="619"/>
      <c r="S29" s="619"/>
      <c r="T29" s="619"/>
      <c r="U29" s="619"/>
      <c r="V29" s="619"/>
      <c r="W29" s="619"/>
      <c r="X29" s="619"/>
      <c r="Y29" s="619"/>
      <c r="Z29" s="619"/>
    </row>
    <row r="30" spans="1:26" ht="15.75" x14ac:dyDescent="0.25">
      <c r="A30" s="665" t="s">
        <v>1007</v>
      </c>
      <c r="B30" s="666"/>
      <c r="C30" s="634"/>
      <c r="D30" s="667" t="str">
        <f>+IF(+OR(D31&lt;0,D32&lt;0,D33&lt;0),"НЕРАВНЕНИЕ !"," ")</f>
        <v xml:space="preserve"> </v>
      </c>
      <c r="E30" s="668" t="str">
        <f>+IF(+OR(E31&lt;0,E32&lt;0,E33&lt;0),"НЕРАВНЕНИЕ !"," ")</f>
        <v xml:space="preserve"> </v>
      </c>
      <c r="F30" s="673"/>
      <c r="G30" s="667" t="str">
        <f>+IF(+OR(G31&lt;0,G32&lt;0,G33&lt;0),"НЕРАВНЕНИЕ !"," ")</f>
        <v xml:space="preserve"> </v>
      </c>
      <c r="H30" s="668" t="str">
        <f>+IF(+OR(H31&lt;0,H32&lt;0,H33&lt;0),"НЕРАВНЕНИЕ !"," ")</f>
        <v xml:space="preserve"> </v>
      </c>
      <c r="I30" s="673"/>
      <c r="J30" s="667" t="str">
        <f>+IF(+OR(J31&lt;0,J32&lt;0,J33&lt;0),"НЕРАВНЕНИЕ !"," ")</f>
        <v xml:space="preserve"> </v>
      </c>
      <c r="K30" s="668" t="str">
        <f>+IF(+OR(K31&lt;0,K32&lt;0,K33&lt;0),"НЕРАВНЕНИЕ !"," ")</f>
        <v xml:space="preserve"> </v>
      </c>
      <c r="L30" s="673"/>
      <c r="M30" s="667" t="str">
        <f>+IF(+OR(M31&lt;0,M32&lt;0,M33&lt;0),"НЕРАВНЕНИЕ !"," ")</f>
        <v xml:space="preserve"> </v>
      </c>
      <c r="N30" s="668" t="str">
        <f>+IF(+OR(N31&lt;0,N32&lt;0,N33&lt;0),"НЕРАВНЕНИЕ !"," ")</f>
        <v xml:space="preserve"> </v>
      </c>
      <c r="O30" s="619"/>
      <c r="P30" s="619"/>
      <c r="Q30" s="619"/>
      <c r="R30" s="619"/>
      <c r="S30" s="619"/>
      <c r="T30" s="619"/>
      <c r="U30" s="619"/>
      <c r="V30" s="619"/>
      <c r="W30" s="619"/>
      <c r="X30" s="619"/>
      <c r="Y30" s="619"/>
      <c r="Z30" s="619"/>
    </row>
    <row r="31" spans="1:26" ht="15.75" x14ac:dyDescent="0.25">
      <c r="A31" s="669" t="s">
        <v>1008</v>
      </c>
      <c r="B31" s="670">
        <v>51</v>
      </c>
      <c r="C31" s="634"/>
      <c r="D31" s="671">
        <v>0</v>
      </c>
      <c r="E31" s="672">
        <v>0</v>
      </c>
      <c r="F31" s="673"/>
      <c r="G31" s="671">
        <v>0</v>
      </c>
      <c r="H31" s="672">
        <v>0</v>
      </c>
      <c r="I31" s="673"/>
      <c r="J31" s="671">
        <v>0</v>
      </c>
      <c r="K31" s="672">
        <v>0</v>
      </c>
      <c r="L31" s="673"/>
      <c r="M31" s="671">
        <f t="shared" ref="M31:N33" si="1">+ROUND(+D31+G31+J31,2)</f>
        <v>0</v>
      </c>
      <c r="N31" s="672">
        <f t="shared" si="1"/>
        <v>0</v>
      </c>
      <c r="O31" s="619"/>
      <c r="P31" s="619"/>
      <c r="Q31" s="619"/>
      <c r="R31" s="619"/>
      <c r="S31" s="619"/>
      <c r="T31" s="619"/>
      <c r="U31" s="619"/>
      <c r="V31" s="619"/>
      <c r="W31" s="619"/>
      <c r="X31" s="619"/>
      <c r="Y31" s="619"/>
      <c r="Z31" s="619"/>
    </row>
    <row r="32" spans="1:26" ht="15.75" x14ac:dyDescent="0.25">
      <c r="A32" s="669" t="s">
        <v>1009</v>
      </c>
      <c r="B32" s="670">
        <v>52</v>
      </c>
      <c r="C32" s="634"/>
      <c r="D32" s="671">
        <v>0</v>
      </c>
      <c r="E32" s="672">
        <v>0</v>
      </c>
      <c r="F32" s="673"/>
      <c r="G32" s="671">
        <v>0</v>
      </c>
      <c r="H32" s="672">
        <v>0</v>
      </c>
      <c r="I32" s="673"/>
      <c r="J32" s="671">
        <v>0</v>
      </c>
      <c r="K32" s="672">
        <v>0</v>
      </c>
      <c r="L32" s="673"/>
      <c r="M32" s="671">
        <f t="shared" si="1"/>
        <v>0</v>
      </c>
      <c r="N32" s="672">
        <f t="shared" si="1"/>
        <v>0</v>
      </c>
      <c r="O32" s="619"/>
      <c r="P32" s="619"/>
      <c r="Q32" s="619"/>
      <c r="R32" s="619"/>
      <c r="S32" s="619"/>
      <c r="T32" s="619"/>
      <c r="U32" s="619"/>
      <c r="V32" s="619"/>
      <c r="W32" s="619"/>
      <c r="X32" s="619"/>
      <c r="Y32" s="619"/>
      <c r="Z32" s="619"/>
    </row>
    <row r="33" spans="1:26" ht="15.75" x14ac:dyDescent="0.25">
      <c r="A33" s="678" t="s">
        <v>1010</v>
      </c>
      <c r="B33" s="679">
        <v>53</v>
      </c>
      <c r="C33" s="634"/>
      <c r="D33" s="682">
        <v>0</v>
      </c>
      <c r="E33" s="683">
        <v>0</v>
      </c>
      <c r="F33" s="673"/>
      <c r="G33" s="682">
        <v>0</v>
      </c>
      <c r="H33" s="683">
        <v>0</v>
      </c>
      <c r="I33" s="673"/>
      <c r="J33" s="682">
        <v>0</v>
      </c>
      <c r="K33" s="683">
        <v>0</v>
      </c>
      <c r="L33" s="673"/>
      <c r="M33" s="682">
        <f t="shared" si="1"/>
        <v>0</v>
      </c>
      <c r="N33" s="683">
        <f t="shared" si="1"/>
        <v>0</v>
      </c>
      <c r="O33" s="619"/>
      <c r="P33" s="619"/>
      <c r="Q33" s="619"/>
      <c r="R33" s="619"/>
      <c r="S33" s="619"/>
      <c r="T33" s="619"/>
      <c r="U33" s="619"/>
      <c r="V33" s="619"/>
      <c r="W33" s="619"/>
      <c r="X33" s="619"/>
      <c r="Y33" s="619"/>
      <c r="Z33" s="619"/>
    </row>
    <row r="34" spans="1:26" ht="15.75" x14ac:dyDescent="0.25">
      <c r="A34" s="684" t="s">
        <v>999</v>
      </c>
      <c r="B34" s="685">
        <v>50</v>
      </c>
      <c r="C34" s="634"/>
      <c r="D34" s="686">
        <f>+ROUND(+D31+D32+D33,2)</f>
        <v>0</v>
      </c>
      <c r="E34" s="687">
        <f>+ROUND(+E31+E32+E33,2)</f>
        <v>0</v>
      </c>
      <c r="F34" s="673"/>
      <c r="G34" s="686">
        <f>+ROUND(+G31+G32+G33,2)</f>
        <v>0</v>
      </c>
      <c r="H34" s="687">
        <f>+ROUND(+H31+H32+H33,2)</f>
        <v>0</v>
      </c>
      <c r="I34" s="673"/>
      <c r="J34" s="686">
        <f>+ROUND(+J31+J32+J33,2)</f>
        <v>0</v>
      </c>
      <c r="K34" s="687">
        <f>+ROUND(+K31+K32+K33,2)</f>
        <v>0</v>
      </c>
      <c r="L34" s="673"/>
      <c r="M34" s="686">
        <f>+ROUND(+M31+M32+M33,2)</f>
        <v>0</v>
      </c>
      <c r="N34" s="687">
        <f>+ROUND(+N31+N32+N33,2)</f>
        <v>0</v>
      </c>
      <c r="O34" s="619"/>
      <c r="P34" s="696"/>
      <c r="Q34" s="697" t="s">
        <v>1011</v>
      </c>
      <c r="R34" s="696"/>
      <c r="S34" s="696"/>
      <c r="T34" s="619"/>
      <c r="U34" s="619"/>
      <c r="V34" s="619"/>
      <c r="W34" s="619"/>
      <c r="X34" s="619"/>
      <c r="Y34" s="619"/>
      <c r="Z34" s="619"/>
    </row>
    <row r="35" spans="1:26" ht="15.75" x14ac:dyDescent="0.25">
      <c r="A35" s="665" t="s">
        <v>1012</v>
      </c>
      <c r="B35" s="666"/>
      <c r="C35" s="634"/>
      <c r="D35" s="667" t="str">
        <f>+IF(+OR(D36&lt;0,D37&lt;0),"НЕРАВНЕНИЕ !"," ")</f>
        <v xml:space="preserve"> </v>
      </c>
      <c r="E35" s="668" t="str">
        <f>+IF(+OR(E36&lt;0,E37&lt;0),"НЕРАВНЕНИЕ !"," ")</f>
        <v xml:space="preserve"> </v>
      </c>
      <c r="F35" s="673"/>
      <c r="G35" s="667" t="str">
        <f>+IF(+OR(G36&lt;0,G37&lt;0),"НЕРАВНЕНИЕ !"," ")</f>
        <v xml:space="preserve"> </v>
      </c>
      <c r="H35" s="668" t="str">
        <f>+IF(+OR(H36&lt;0,H37&lt;0),"НЕРАВНЕНИЕ !"," ")</f>
        <v xml:space="preserve"> </v>
      </c>
      <c r="I35" s="673"/>
      <c r="J35" s="667" t="str">
        <f>+IF(+OR(J36&lt;0,J37&lt;0),"НЕРАВНЕНИЕ !"," ")</f>
        <v xml:space="preserve"> </v>
      </c>
      <c r="K35" s="668" t="str">
        <f>+IF(+OR(K36&lt;0,K37&lt;0),"НЕРАВНЕНИЕ !"," ")</f>
        <v xml:space="preserve"> </v>
      </c>
      <c r="L35" s="673"/>
      <c r="M35" s="667" t="str">
        <f>+IF(+OR(M36&lt;0,M37&lt;0),"НЕРАВНЕНИЕ !"," ")</f>
        <v xml:space="preserve"> </v>
      </c>
      <c r="N35" s="668" t="str">
        <f>+IF(+OR(N36&lt;0,N37&lt;0),"НЕРАВНЕНИЕ !"," ")</f>
        <v xml:space="preserve"> </v>
      </c>
      <c r="O35" s="619"/>
      <c r="P35" s="698" t="s">
        <v>1013</v>
      </c>
      <c r="Q35" s="699" t="s">
        <v>1014</v>
      </c>
      <c r="R35" s="619"/>
      <c r="S35" s="619"/>
      <c r="T35" s="619"/>
      <c r="U35" s="619"/>
      <c r="V35" s="619"/>
      <c r="W35" s="619"/>
      <c r="X35" s="619"/>
      <c r="Y35" s="619"/>
      <c r="Z35" s="619"/>
    </row>
    <row r="36" spans="1:26" ht="15.75" x14ac:dyDescent="0.25">
      <c r="A36" s="669" t="s">
        <v>1015</v>
      </c>
      <c r="B36" s="670">
        <v>61</v>
      </c>
      <c r="C36" s="634"/>
      <c r="D36" s="671">
        <v>0</v>
      </c>
      <c r="E36" s="672">
        <v>0</v>
      </c>
      <c r="F36" s="673"/>
      <c r="G36" s="671">
        <v>0</v>
      </c>
      <c r="H36" s="672">
        <v>0</v>
      </c>
      <c r="I36" s="673"/>
      <c r="J36" s="671">
        <v>0</v>
      </c>
      <c r="K36" s="672">
        <v>0</v>
      </c>
      <c r="L36" s="673"/>
      <c r="M36" s="671">
        <f>+ROUND(+D36+G36+J36,2)</f>
        <v>0</v>
      </c>
      <c r="N36" s="672">
        <f>+ROUND(+E36+H36+K36,2)</f>
        <v>0</v>
      </c>
      <c r="O36" s="619"/>
      <c r="P36" s="700" t="s">
        <v>1016</v>
      </c>
      <c r="Q36" s="701" t="s">
        <v>1017</v>
      </c>
      <c r="R36" s="619"/>
      <c r="S36" s="619"/>
      <c r="T36" s="619"/>
      <c r="U36" s="619"/>
      <c r="V36" s="619"/>
      <c r="W36" s="619"/>
      <c r="X36" s="619"/>
      <c r="Y36" s="619"/>
      <c r="Z36" s="619"/>
    </row>
    <row r="37" spans="1:26" ht="15.75" x14ac:dyDescent="0.25">
      <c r="A37" s="678" t="s">
        <v>1018</v>
      </c>
      <c r="B37" s="679">
        <v>62</v>
      </c>
      <c r="C37" s="634"/>
      <c r="D37" s="682">
        <v>0</v>
      </c>
      <c r="E37" s="683">
        <v>0</v>
      </c>
      <c r="F37" s="673"/>
      <c r="G37" s="682">
        <v>7391315.6600000001</v>
      </c>
      <c r="H37" s="683">
        <v>0</v>
      </c>
      <c r="I37" s="673"/>
      <c r="J37" s="682">
        <v>0</v>
      </c>
      <c r="K37" s="683">
        <v>0</v>
      </c>
      <c r="L37" s="673"/>
      <c r="M37" s="682">
        <f>+ROUND(+D37+G37+J37,2)</f>
        <v>7391315.6600000001</v>
      </c>
      <c r="N37" s="683">
        <f>+ROUND(+E37+H37+K37,2)</f>
        <v>0</v>
      </c>
      <c r="O37" s="619"/>
      <c r="P37" s="702" t="s">
        <v>1019</v>
      </c>
      <c r="Q37" s="703" t="s">
        <v>1020</v>
      </c>
      <c r="R37" s="619"/>
      <c r="S37" s="619"/>
      <c r="T37" s="619"/>
      <c r="U37" s="619"/>
      <c r="V37" s="619"/>
      <c r="W37" s="619"/>
      <c r="X37" s="619"/>
      <c r="Y37" s="619"/>
      <c r="Z37" s="619"/>
    </row>
    <row r="38" spans="1:26" ht="15.75" x14ac:dyDescent="0.25">
      <c r="A38" s="684" t="s">
        <v>1021</v>
      </c>
      <c r="B38" s="685">
        <v>60</v>
      </c>
      <c r="C38" s="634"/>
      <c r="D38" s="686">
        <f>+ROUND(+D36+D37,2)</f>
        <v>0</v>
      </c>
      <c r="E38" s="687">
        <f>+ROUND(+E36+E37,2)</f>
        <v>0</v>
      </c>
      <c r="F38" s="673"/>
      <c r="G38" s="686">
        <f>+ROUND(+G36+G37,2)</f>
        <v>7391315.6600000001</v>
      </c>
      <c r="H38" s="687">
        <f>+ROUND(+H36+H37,2)</f>
        <v>0</v>
      </c>
      <c r="I38" s="673"/>
      <c r="J38" s="686">
        <f>+ROUND(+J36+J37,2)</f>
        <v>0</v>
      </c>
      <c r="K38" s="687">
        <f>+ROUND(+K36+K37,2)</f>
        <v>0</v>
      </c>
      <c r="L38" s="673"/>
      <c r="M38" s="686">
        <f>+ROUND(+M36+M37,2)</f>
        <v>7391315.6600000001</v>
      </c>
      <c r="N38" s="687">
        <f>+ROUND(+N36+N37,2)</f>
        <v>0</v>
      </c>
      <c r="O38" s="619"/>
      <c r="P38" s="704" t="s">
        <v>1022</v>
      </c>
      <c r="Q38" s="705" t="s">
        <v>1023</v>
      </c>
      <c r="R38" s="619"/>
      <c r="S38" s="619"/>
      <c r="T38" s="619"/>
      <c r="U38" s="619"/>
      <c r="V38" s="619"/>
      <c r="W38" s="619"/>
      <c r="X38" s="619"/>
      <c r="Y38" s="619"/>
      <c r="Z38" s="619"/>
    </row>
    <row r="39" spans="1:26" ht="15.75" x14ac:dyDescent="0.25">
      <c r="A39" s="665" t="s">
        <v>1024</v>
      </c>
      <c r="B39" s="666"/>
      <c r="C39" s="634"/>
      <c r="D39" s="667" t="str">
        <f>+IF(+OR(D40&lt;0,D41&lt;0,D42&lt;0,D43&lt;0,D44&lt;0,D45&lt;0),"НЕРАВНЕНИЕ !"," ")</f>
        <v xml:space="preserve"> </v>
      </c>
      <c r="E39" s="668" t="str">
        <f>+IF(+OR(E40&lt;0,E41&lt;0,E42&lt;0,E43&lt;0,E44&lt;0,E45&lt;0),"НЕРАВНЕНИЕ !"," ")</f>
        <v xml:space="preserve"> </v>
      </c>
      <c r="F39" s="673"/>
      <c r="G39" s="667" t="str">
        <f>+IF(+OR(G40&lt;0,G41&lt;0,G42&lt;0,G43&lt;0,G44&lt;0,G45&lt;0),"НЕРАВНЕНИЕ !"," ")</f>
        <v xml:space="preserve"> </v>
      </c>
      <c r="H39" s="668" t="str">
        <f>+IF(+OR(H40&lt;0,H41&lt;0,H42&lt;0,H43&lt;0,H44&lt;0,H45&lt;0),"НЕРАВНЕНИЕ !"," ")</f>
        <v xml:space="preserve"> </v>
      </c>
      <c r="I39" s="673"/>
      <c r="J39" s="667" t="str">
        <f>+IF(+OR(J40&lt;0,J41&lt;0,J42&lt;0,J43&lt;0,J44&lt;0,J45&lt;0),"НЕРАВНЕНИЕ !"," ")</f>
        <v xml:space="preserve"> </v>
      </c>
      <c r="K39" s="668" t="str">
        <f>+IF(+OR(K40&lt;0,K41&lt;0,K42&lt;0,K43&lt;0,K44&lt;0,K45&lt;0),"НЕРАВНЕНИЕ !"," ")</f>
        <v xml:space="preserve"> </v>
      </c>
      <c r="L39" s="673"/>
      <c r="M39" s="667" t="str">
        <f>+IF(+OR(M40&lt;0,M41&lt;0,M42&lt;0,M43&lt;0,M44&lt;0,M45&lt;0),"НЕРАВНЕНИЕ !"," ")</f>
        <v xml:space="preserve"> </v>
      </c>
      <c r="N39" s="668" t="str">
        <f>+IF(+OR(N40&lt;0,N41&lt;0,N42&lt;0,N43&lt;0,N44&lt;0,N45&lt;0),"НЕРАВНЕНИЕ !"," ")</f>
        <v xml:space="preserve"> </v>
      </c>
      <c r="O39" s="619"/>
      <c r="P39" s="706"/>
      <c r="Q39" s="706"/>
      <c r="R39" s="619"/>
      <c r="S39" s="619"/>
      <c r="T39" s="619"/>
      <c r="U39" s="619"/>
      <c r="V39" s="619"/>
      <c r="W39" s="619"/>
      <c r="X39" s="619"/>
      <c r="Y39" s="619"/>
      <c r="Z39" s="619"/>
    </row>
    <row r="40" spans="1:26" ht="15.75" x14ac:dyDescent="0.25">
      <c r="A40" s="707" t="s">
        <v>1025</v>
      </c>
      <c r="B40" s="670">
        <v>71</v>
      </c>
      <c r="C40" s="634"/>
      <c r="D40" s="671">
        <v>0</v>
      </c>
      <c r="E40" s="672">
        <v>0</v>
      </c>
      <c r="F40" s="673"/>
      <c r="G40" s="671">
        <v>0</v>
      </c>
      <c r="H40" s="672">
        <v>0</v>
      </c>
      <c r="I40" s="673"/>
      <c r="J40" s="671">
        <v>0</v>
      </c>
      <c r="K40" s="672">
        <v>0</v>
      </c>
      <c r="L40" s="673"/>
      <c r="M40" s="671">
        <f>+ROUND(+D40+G40+J40,2)-ROUND(P40,2)</f>
        <v>0</v>
      </c>
      <c r="N40" s="672">
        <f>+ROUND(+E40+H40+K40,2)-ROUND(Q40,2)</f>
        <v>0</v>
      </c>
      <c r="O40" s="619"/>
      <c r="P40" s="708">
        <v>0</v>
      </c>
      <c r="Q40" s="709">
        <v>0</v>
      </c>
      <c r="R40" s="619"/>
      <c r="S40" s="619"/>
      <c r="T40" s="619"/>
      <c r="U40" s="619"/>
      <c r="V40" s="619"/>
      <c r="W40" s="619"/>
      <c r="X40" s="619"/>
      <c r="Y40" s="619"/>
      <c r="Z40" s="619"/>
    </row>
    <row r="41" spans="1:26" ht="15.75" x14ac:dyDescent="0.25">
      <c r="A41" s="669" t="s">
        <v>1026</v>
      </c>
      <c r="B41" s="670">
        <v>72</v>
      </c>
      <c r="C41" s="634"/>
      <c r="D41" s="671">
        <v>0</v>
      </c>
      <c r="E41" s="672">
        <v>0</v>
      </c>
      <c r="F41" s="673"/>
      <c r="G41" s="671">
        <v>0</v>
      </c>
      <c r="H41" s="672">
        <v>0</v>
      </c>
      <c r="I41" s="673"/>
      <c r="J41" s="671">
        <v>0</v>
      </c>
      <c r="K41" s="672">
        <v>0</v>
      </c>
      <c r="L41" s="673"/>
      <c r="M41" s="671">
        <f t="shared" ref="M41:N43" si="2">+ROUND(+D41+G41+J41,2)</f>
        <v>0</v>
      </c>
      <c r="N41" s="672">
        <f t="shared" si="2"/>
        <v>0</v>
      </c>
      <c r="O41" s="619"/>
      <c r="P41" s="710"/>
      <c r="Q41" s="710"/>
      <c r="R41" s="619"/>
      <c r="S41" s="619"/>
      <c r="T41" s="619"/>
      <c r="U41" s="619"/>
      <c r="V41" s="619"/>
      <c r="W41" s="619"/>
      <c r="X41" s="619"/>
      <c r="Y41" s="619"/>
      <c r="Z41" s="619"/>
    </row>
    <row r="42" spans="1:26" ht="15.75" x14ac:dyDescent="0.25">
      <c r="A42" s="669" t="s">
        <v>1027</v>
      </c>
      <c r="B42" s="670">
        <v>73</v>
      </c>
      <c r="C42" s="634"/>
      <c r="D42" s="671">
        <v>0</v>
      </c>
      <c r="E42" s="672">
        <v>0</v>
      </c>
      <c r="F42" s="673"/>
      <c r="G42" s="671">
        <v>0</v>
      </c>
      <c r="H42" s="672">
        <v>0</v>
      </c>
      <c r="I42" s="673"/>
      <c r="J42" s="671">
        <v>0</v>
      </c>
      <c r="K42" s="672">
        <v>0</v>
      </c>
      <c r="L42" s="673"/>
      <c r="M42" s="671">
        <f t="shared" si="2"/>
        <v>0</v>
      </c>
      <c r="N42" s="672">
        <f t="shared" si="2"/>
        <v>0</v>
      </c>
      <c r="O42" s="619"/>
      <c r="P42" s="710"/>
      <c r="Q42" s="710"/>
      <c r="R42" s="619"/>
      <c r="S42" s="619"/>
      <c r="T42" s="619"/>
      <c r="U42" s="619"/>
      <c r="V42" s="619"/>
      <c r="W42" s="619"/>
      <c r="X42" s="619"/>
      <c r="Y42" s="619"/>
      <c r="Z42" s="619"/>
    </row>
    <row r="43" spans="1:26" ht="15.75" x14ac:dyDescent="0.25">
      <c r="A43" s="669" t="s">
        <v>1028</v>
      </c>
      <c r="B43" s="670">
        <v>74</v>
      </c>
      <c r="C43" s="634"/>
      <c r="D43" s="671">
        <v>0</v>
      </c>
      <c r="E43" s="672">
        <v>0</v>
      </c>
      <c r="F43" s="673"/>
      <c r="G43" s="671">
        <v>0</v>
      </c>
      <c r="H43" s="672">
        <v>0</v>
      </c>
      <c r="I43" s="673"/>
      <c r="J43" s="671">
        <v>0</v>
      </c>
      <c r="K43" s="672">
        <v>0</v>
      </c>
      <c r="L43" s="673"/>
      <c r="M43" s="671">
        <f t="shared" si="2"/>
        <v>0</v>
      </c>
      <c r="N43" s="672">
        <f t="shared" si="2"/>
        <v>0</v>
      </c>
      <c r="O43" s="619"/>
      <c r="P43" s="710"/>
      <c r="Q43" s="710"/>
      <c r="R43" s="619"/>
      <c r="S43" s="619"/>
      <c r="T43" s="619"/>
      <c r="U43" s="619"/>
      <c r="V43" s="619"/>
      <c r="W43" s="619"/>
      <c r="X43" s="619"/>
      <c r="Y43" s="619"/>
      <c r="Z43" s="619"/>
    </row>
    <row r="44" spans="1:26" ht="15.75" x14ac:dyDescent="0.25">
      <c r="A44" s="711" t="s">
        <v>1029</v>
      </c>
      <c r="B44" s="670">
        <v>75</v>
      </c>
      <c r="C44" s="634"/>
      <c r="D44" s="671">
        <v>0</v>
      </c>
      <c r="E44" s="672">
        <v>0</v>
      </c>
      <c r="F44" s="673"/>
      <c r="G44" s="671">
        <v>245024140.11000001</v>
      </c>
      <c r="H44" s="672">
        <v>56446528.969999999</v>
      </c>
      <c r="I44" s="673"/>
      <c r="J44" s="671">
        <v>0</v>
      </c>
      <c r="K44" s="672">
        <v>0</v>
      </c>
      <c r="L44" s="673"/>
      <c r="M44" s="671">
        <f>+ROUND(+D44+G44+J44,2)-ROUND(P44,2)</f>
        <v>245024140.11000001</v>
      </c>
      <c r="N44" s="672">
        <f>+ROUND(+E44+H44+K44,2)-ROUND(Q44,2)</f>
        <v>56446528.969999999</v>
      </c>
      <c r="O44" s="619"/>
      <c r="P44" s="708">
        <v>0</v>
      </c>
      <c r="Q44" s="709">
        <v>0</v>
      </c>
      <c r="R44" s="619"/>
      <c r="S44" s="619"/>
      <c r="T44" s="619"/>
      <c r="U44" s="619"/>
      <c r="V44" s="619"/>
      <c r="W44" s="619"/>
      <c r="X44" s="619"/>
      <c r="Y44" s="619"/>
      <c r="Z44" s="619"/>
    </row>
    <row r="45" spans="1:26" ht="15.75" x14ac:dyDescent="0.25">
      <c r="A45" s="678" t="s">
        <v>1030</v>
      </c>
      <c r="B45" s="679">
        <v>76</v>
      </c>
      <c r="C45" s="634"/>
      <c r="D45" s="682">
        <v>0</v>
      </c>
      <c r="E45" s="683">
        <v>0</v>
      </c>
      <c r="F45" s="673"/>
      <c r="G45" s="682">
        <v>2113986654.8199999</v>
      </c>
      <c r="H45" s="683">
        <v>2081011005.48</v>
      </c>
      <c r="I45" s="673"/>
      <c r="J45" s="682">
        <v>0</v>
      </c>
      <c r="K45" s="683">
        <v>0</v>
      </c>
      <c r="L45" s="673"/>
      <c r="M45" s="682">
        <f>+ROUND(+D45+G45+J45,2)-ROUND(P45,2)</f>
        <v>2113986654.8199999</v>
      </c>
      <c r="N45" s="683">
        <f>+ROUND(+E45+H45+K45,2)-ROUND(Q45,2)</f>
        <v>2081011005.48</v>
      </c>
      <c r="O45" s="619"/>
      <c r="P45" s="712">
        <v>0</v>
      </c>
      <c r="Q45" s="713">
        <v>0</v>
      </c>
      <c r="R45" s="619"/>
      <c r="S45" s="619"/>
      <c r="T45" s="619"/>
      <c r="U45" s="619"/>
      <c r="V45" s="619"/>
      <c r="W45" s="619"/>
      <c r="X45" s="619"/>
      <c r="Y45" s="619"/>
      <c r="Z45" s="619"/>
    </row>
    <row r="46" spans="1:26" ht="15.75" x14ac:dyDescent="0.25">
      <c r="A46" s="684" t="s">
        <v>1004</v>
      </c>
      <c r="B46" s="685">
        <v>70</v>
      </c>
      <c r="C46" s="634"/>
      <c r="D46" s="686">
        <f>+ROUND(+D40+D41+D42+D43+D44+D45,2)</f>
        <v>0</v>
      </c>
      <c r="E46" s="687">
        <f>+ROUND(+E40+E41+E42+E43+E44+E45,2)</f>
        <v>0</v>
      </c>
      <c r="F46" s="673"/>
      <c r="G46" s="686">
        <f>+ROUND(+G40+G41+G42+G43+G44+G45,2)</f>
        <v>2359010794.9299998</v>
      </c>
      <c r="H46" s="687">
        <f>+ROUND(+H40+H41+H42+H43+H44+H45,2)</f>
        <v>2137457534.45</v>
      </c>
      <c r="I46" s="673"/>
      <c r="J46" s="686">
        <f>+ROUND(+J40+J41+J42+J43+J44+J45,2)</f>
        <v>0</v>
      </c>
      <c r="K46" s="687">
        <f>+ROUND(+K40+K41+K42+K43+K44+K45,2)</f>
        <v>0</v>
      </c>
      <c r="L46" s="673"/>
      <c r="M46" s="686">
        <f>+ROUND(+M40+M41+M42+M43+M44+M45,2)</f>
        <v>2359010794.9299998</v>
      </c>
      <c r="N46" s="687">
        <f>+ROUND(+N40+N41+N42+N43+N44+N45,2)</f>
        <v>2137457534.45</v>
      </c>
      <c r="O46" s="619"/>
      <c r="P46" s="714">
        <f>+ROUND(+SUM(P39:P45),2)</f>
        <v>0</v>
      </c>
      <c r="Q46" s="715">
        <f>+ROUND(+SUM(Q39:Q45),2)</f>
        <v>0</v>
      </c>
      <c r="R46" s="619"/>
      <c r="S46" s="619"/>
      <c r="T46" s="619"/>
      <c r="U46" s="619"/>
      <c r="V46" s="619"/>
      <c r="W46" s="619"/>
      <c r="X46" s="619"/>
      <c r="Y46" s="619"/>
      <c r="Z46" s="619"/>
    </row>
    <row r="47" spans="1:26" ht="15.75" x14ac:dyDescent="0.25">
      <c r="A47" s="665" t="s">
        <v>1031</v>
      </c>
      <c r="B47" s="666"/>
      <c r="C47" s="634"/>
      <c r="D47" s="667" t="str">
        <f>+IF(+OR(D48&lt;0,D49&lt;0),"НЕРАВНЕНИЕ !"," ")</f>
        <v xml:space="preserve"> </v>
      </c>
      <c r="E47" s="668" t="str">
        <f>+IF(+OR(E48&lt;0,E49&lt;0),"НЕРАВНЕНИЕ !"," ")</f>
        <v xml:space="preserve"> </v>
      </c>
      <c r="F47" s="673"/>
      <c r="G47" s="667" t="str">
        <f>+IF(+OR(G48&lt;0,G49&lt;0),"НЕРАВНЕНИЕ !"," ")</f>
        <v xml:space="preserve"> </v>
      </c>
      <c r="H47" s="668" t="str">
        <f>+IF(+OR(H48&lt;0,H49&lt;0),"НЕРАВНЕНИЕ !"," ")</f>
        <v xml:space="preserve"> </v>
      </c>
      <c r="I47" s="673"/>
      <c r="J47" s="667" t="str">
        <f>+IF(+OR(J48&lt;0,J49&lt;0),"НЕРАВНЕНИЕ !"," ")</f>
        <v xml:space="preserve"> </v>
      </c>
      <c r="K47" s="668" t="str">
        <f>+IF(+OR(K48&lt;0,K49&lt;0),"НЕРАВНЕНИЕ !"," ")</f>
        <v xml:space="preserve"> </v>
      </c>
      <c r="L47" s="673"/>
      <c r="M47" s="667" t="str">
        <f>+IF(+OR(M48&lt;0,M49&lt;0),"НЕРАВНЕНИЕ !"," ")</f>
        <v xml:space="preserve"> </v>
      </c>
      <c r="N47" s="668" t="str">
        <f>+IF(+OR(N48&lt;0,N49&lt;0),"НЕРАВНЕНИЕ !"," ")</f>
        <v xml:space="preserve"> </v>
      </c>
      <c r="O47" s="619"/>
      <c r="P47" s="712" t="s">
        <v>1032</v>
      </c>
      <c r="Q47" s="713" t="s">
        <v>1033</v>
      </c>
      <c r="R47" s="619"/>
      <c r="S47" s="619"/>
      <c r="T47" s="619"/>
      <c r="U47" s="619"/>
      <c r="V47" s="619"/>
      <c r="W47" s="619"/>
      <c r="X47" s="619"/>
      <c r="Y47" s="619"/>
      <c r="Z47" s="619"/>
    </row>
    <row r="48" spans="1:26" ht="15.75" x14ac:dyDescent="0.25">
      <c r="A48" s="669" t="s">
        <v>1034</v>
      </c>
      <c r="B48" s="670">
        <v>81</v>
      </c>
      <c r="C48" s="634"/>
      <c r="D48" s="671">
        <v>0</v>
      </c>
      <c r="E48" s="672">
        <v>0</v>
      </c>
      <c r="F48" s="673"/>
      <c r="G48" s="671">
        <v>0</v>
      </c>
      <c r="H48" s="672">
        <v>0</v>
      </c>
      <c r="I48" s="673"/>
      <c r="J48" s="671">
        <v>0</v>
      </c>
      <c r="K48" s="672">
        <v>0</v>
      </c>
      <c r="L48" s="673"/>
      <c r="M48" s="671">
        <f>+ROUND(+D48+G48+J48,2)</f>
        <v>0</v>
      </c>
      <c r="N48" s="672">
        <f>+ROUND(+E48+H48+K48,2)</f>
        <v>0</v>
      </c>
      <c r="O48" s="619"/>
      <c r="P48" s="716" t="s">
        <v>1085</v>
      </c>
      <c r="Q48" s="716" t="s">
        <v>1085</v>
      </c>
      <c r="R48" s="619"/>
      <c r="S48" s="619"/>
      <c r="T48" s="619"/>
      <c r="U48" s="619"/>
      <c r="V48" s="619"/>
      <c r="W48" s="619"/>
      <c r="X48" s="619"/>
      <c r="Y48" s="619"/>
      <c r="Z48" s="619"/>
    </row>
    <row r="49" spans="1:26" ht="15.75" x14ac:dyDescent="0.25">
      <c r="A49" s="678" t="s">
        <v>1035</v>
      </c>
      <c r="B49" s="679">
        <v>82</v>
      </c>
      <c r="C49" s="634"/>
      <c r="D49" s="682">
        <v>0</v>
      </c>
      <c r="E49" s="683">
        <v>0</v>
      </c>
      <c r="F49" s="673"/>
      <c r="G49" s="682">
        <v>2824530945.2600002</v>
      </c>
      <c r="H49" s="683">
        <v>2826106361.2399998</v>
      </c>
      <c r="I49" s="673"/>
      <c r="J49" s="682">
        <v>179270875.44999999</v>
      </c>
      <c r="K49" s="683">
        <v>233326207.38</v>
      </c>
      <c r="L49" s="673"/>
      <c r="M49" s="682">
        <f>+ROUND(+D49+G49+J49,2)</f>
        <v>3003801820.71</v>
      </c>
      <c r="N49" s="683">
        <f>+ROUND(+E49+H49+K49,2)</f>
        <v>3059432568.6199999</v>
      </c>
      <c r="O49" s="619"/>
      <c r="P49" s="840" t="s">
        <v>1085</v>
      </c>
      <c r="Q49" s="840"/>
      <c r="R49" s="619"/>
      <c r="S49" s="619"/>
      <c r="T49" s="619"/>
      <c r="U49" s="619"/>
      <c r="V49" s="619"/>
      <c r="W49" s="619"/>
      <c r="X49" s="619"/>
      <c r="Y49" s="619"/>
      <c r="Z49" s="619"/>
    </row>
    <row r="50" spans="1:26" ht="15.75" x14ac:dyDescent="0.25">
      <c r="A50" s="684" t="s">
        <v>1036</v>
      </c>
      <c r="B50" s="685">
        <v>80</v>
      </c>
      <c r="C50" s="634"/>
      <c r="D50" s="686">
        <f>+ROUND(+D48+D49,2)</f>
        <v>0</v>
      </c>
      <c r="E50" s="687">
        <f>+ROUND(+E48+E49,2)</f>
        <v>0</v>
      </c>
      <c r="F50" s="673"/>
      <c r="G50" s="686">
        <f>+ROUND(+G48+G49,2)</f>
        <v>2824530945.2600002</v>
      </c>
      <c r="H50" s="687">
        <f>+ROUND(+H48+H49,2)</f>
        <v>2826106361.2399998</v>
      </c>
      <c r="I50" s="673"/>
      <c r="J50" s="686">
        <f>+ROUND(+J48+J49,2)</f>
        <v>179270875.44999999</v>
      </c>
      <c r="K50" s="687">
        <f>+ROUND(+K48+K49,2)</f>
        <v>233326207.38</v>
      </c>
      <c r="L50" s="673"/>
      <c r="M50" s="686">
        <f>+ROUND(+M48+M49,2)</f>
        <v>3003801820.71</v>
      </c>
      <c r="N50" s="687">
        <f>+ROUND(+N48+N49,2)</f>
        <v>3059432568.6199999</v>
      </c>
      <c r="O50" s="619"/>
      <c r="P50" s="841" t="s">
        <v>1085</v>
      </c>
      <c r="Q50" s="841"/>
      <c r="R50" s="619"/>
      <c r="S50" s="619"/>
      <c r="T50" s="619"/>
      <c r="U50" s="619"/>
      <c r="V50" s="619"/>
      <c r="W50" s="619"/>
      <c r="X50" s="619"/>
      <c r="Y50" s="619"/>
      <c r="Z50" s="619"/>
    </row>
    <row r="51" spans="1:26" ht="3" customHeight="1" x14ac:dyDescent="0.25">
      <c r="A51" s="665"/>
      <c r="B51" s="666"/>
      <c r="C51" s="634"/>
      <c r="D51" s="688"/>
      <c r="E51" s="689"/>
      <c r="F51" s="673"/>
      <c r="G51" s="688"/>
      <c r="H51" s="689"/>
      <c r="I51" s="673"/>
      <c r="J51" s="688"/>
      <c r="K51" s="689"/>
      <c r="L51" s="673"/>
      <c r="M51" s="688"/>
      <c r="N51" s="689"/>
      <c r="O51" s="619"/>
      <c r="P51" s="619"/>
      <c r="Q51" s="619"/>
      <c r="R51" s="619"/>
      <c r="S51" s="619"/>
      <c r="T51" s="619"/>
      <c r="U51" s="619"/>
      <c r="V51" s="619"/>
      <c r="W51" s="619"/>
      <c r="X51" s="619"/>
      <c r="Y51" s="619"/>
      <c r="Z51" s="619"/>
    </row>
    <row r="52" spans="1:26" ht="19.5" thickBot="1" x14ac:dyDescent="0.35">
      <c r="A52" s="690" t="s">
        <v>1037</v>
      </c>
      <c r="B52" s="717">
        <v>200</v>
      </c>
      <c r="C52" s="634"/>
      <c r="D52" s="692">
        <f>+ROUND(+D34+D38+D46+D50,2)</f>
        <v>0</v>
      </c>
      <c r="E52" s="693">
        <f>+ROUND(+E34+E38+E46+E50,2)</f>
        <v>0</v>
      </c>
      <c r="F52" s="673"/>
      <c r="G52" s="692">
        <f>+ROUND(+G34+G38+G46+G50,2)</f>
        <v>5190933055.8500004</v>
      </c>
      <c r="H52" s="693">
        <f>+ROUND(+H34+H38+H46+H50,2)</f>
        <v>4963563895.6899996</v>
      </c>
      <c r="I52" s="673"/>
      <c r="J52" s="692">
        <f>+ROUND(+J34+J38+J46+J50,2)</f>
        <v>179270875.44999999</v>
      </c>
      <c r="K52" s="693">
        <f>+ROUND(+K34+K38+K46+K50,2)</f>
        <v>233326207.38</v>
      </c>
      <c r="L52" s="673"/>
      <c r="M52" s="692">
        <f>+ROUND(+M34+M38+M46+M50,2)</f>
        <v>5370203931.3000002</v>
      </c>
      <c r="N52" s="693">
        <f>+ROUND(+N34+N38+N46+N50,2)</f>
        <v>5196890103.0699997</v>
      </c>
      <c r="O52" s="619"/>
      <c r="P52" s="619"/>
      <c r="Q52" s="619"/>
      <c r="R52" s="619"/>
      <c r="S52" s="619"/>
      <c r="T52" s="619"/>
      <c r="U52" s="619"/>
      <c r="V52" s="619"/>
      <c r="W52" s="619"/>
      <c r="X52" s="619"/>
      <c r="Y52" s="619"/>
      <c r="Z52" s="619"/>
    </row>
    <row r="53" spans="1:26" ht="6" customHeight="1" x14ac:dyDescent="0.25">
      <c r="A53" s="718"/>
      <c r="B53" s="666"/>
      <c r="C53" s="634"/>
      <c r="D53" s="719"/>
      <c r="E53" s="689"/>
      <c r="F53" s="673"/>
      <c r="G53" s="719"/>
      <c r="H53" s="689"/>
      <c r="I53" s="673"/>
      <c r="J53" s="719"/>
      <c r="K53" s="689"/>
      <c r="L53" s="673"/>
      <c r="M53" s="719"/>
      <c r="N53" s="689"/>
      <c r="O53" s="619"/>
      <c r="P53" s="619"/>
      <c r="Q53" s="619"/>
      <c r="R53" s="619"/>
      <c r="S53" s="619"/>
      <c r="T53" s="619"/>
      <c r="U53" s="619"/>
      <c r="V53" s="619"/>
      <c r="W53" s="619"/>
      <c r="X53" s="619"/>
      <c r="Y53" s="619"/>
      <c r="Z53" s="619"/>
    </row>
    <row r="54" spans="1:26" ht="19.5" customHeight="1" thickBot="1" x14ac:dyDescent="0.35">
      <c r="A54" s="720" t="s">
        <v>1038</v>
      </c>
      <c r="B54" s="721">
        <v>300</v>
      </c>
      <c r="C54" s="634"/>
      <c r="D54" s="722">
        <f>+ROUND(+D28+D52,2)</f>
        <v>0</v>
      </c>
      <c r="E54" s="723">
        <f>+ROUND(+E28+E52,2)</f>
        <v>0</v>
      </c>
      <c r="F54" s="673"/>
      <c r="G54" s="722">
        <f>+ROUND(+G28+G52,2)</f>
        <v>5203867684.7600002</v>
      </c>
      <c r="H54" s="723">
        <f>+ROUND(+H28+H52,2)</f>
        <v>4976498524.6000004</v>
      </c>
      <c r="I54" s="673"/>
      <c r="J54" s="722">
        <f>+ROUND(+J28+J52,2)</f>
        <v>363232905.37</v>
      </c>
      <c r="K54" s="723">
        <f>+ROUND(+K28+K52,2)</f>
        <v>926843906.01999998</v>
      </c>
      <c r="L54" s="673"/>
      <c r="M54" s="722">
        <f>+ROUND(+M28+M52,2)</f>
        <v>5567100590.1300001</v>
      </c>
      <c r="N54" s="723">
        <f>+ROUND(+N28+N52,2)</f>
        <v>5903342430.6199999</v>
      </c>
      <c r="O54" s="619"/>
      <c r="P54" s="619"/>
      <c r="Q54" s="619"/>
      <c r="R54" s="619"/>
      <c r="S54" s="619"/>
      <c r="T54" s="619"/>
      <c r="U54" s="619"/>
      <c r="V54" s="619"/>
      <c r="W54" s="619"/>
      <c r="X54" s="619"/>
      <c r="Y54" s="619"/>
      <c r="Z54" s="619"/>
    </row>
    <row r="55" spans="1:26" ht="20.25" thickTop="1" thickBot="1" x14ac:dyDescent="0.35">
      <c r="A55" s="724" t="s">
        <v>1039</v>
      </c>
      <c r="B55" s="725">
        <v>350</v>
      </c>
      <c r="C55" s="634"/>
      <c r="D55" s="726">
        <v>0</v>
      </c>
      <c r="E55" s="727">
        <v>0</v>
      </c>
      <c r="F55" s="673"/>
      <c r="G55" s="726">
        <v>31597171701.419998</v>
      </c>
      <c r="H55" s="727">
        <v>32046620460.32</v>
      </c>
      <c r="I55" s="673"/>
      <c r="J55" s="726">
        <v>0</v>
      </c>
      <c r="K55" s="727">
        <v>0</v>
      </c>
      <c r="L55" s="673"/>
      <c r="M55" s="726">
        <f>+ROUND(+D55+G55+J55,2)</f>
        <v>31597171701.419998</v>
      </c>
      <c r="N55" s="727">
        <f>+ROUND(+E55+H55+K55,2)</f>
        <v>32046620460.32</v>
      </c>
      <c r="O55" s="619"/>
      <c r="P55" s="619"/>
      <c r="Q55" s="619"/>
      <c r="R55" s="619"/>
      <c r="S55" s="619"/>
      <c r="T55" s="619"/>
      <c r="U55" s="619"/>
      <c r="V55" s="619"/>
      <c r="W55" s="619"/>
      <c r="X55" s="619"/>
      <c r="Y55" s="619"/>
      <c r="Z55" s="619"/>
    </row>
    <row r="56" spans="1:26" ht="19.5" thickTop="1" x14ac:dyDescent="0.3">
      <c r="A56" s="728"/>
      <c r="B56" s="729"/>
      <c r="C56" s="634"/>
      <c r="D56" s="730" t="str">
        <f>+IF(+OR(D55&lt;0),"НЕРАВНЕНИЕ !"," ")</f>
        <v xml:space="preserve"> </v>
      </c>
      <c r="E56" s="730" t="str">
        <f>+IF(+OR(E55&lt;0),"НЕРАВНЕНИЕ !"," ")</f>
        <v xml:space="preserve"> </v>
      </c>
      <c r="F56" s="634"/>
      <c r="G56" s="730" t="str">
        <f>+IF(+OR(G55&lt;0),"НЕРАВНЕНИЕ !"," ")</f>
        <v xml:space="preserve"> </v>
      </c>
      <c r="H56" s="730" t="str">
        <f>+IF(+OR(H55&lt;0),"НЕРАВНЕНИЕ !"," ")</f>
        <v xml:space="preserve"> </v>
      </c>
      <c r="I56" s="634"/>
      <c r="J56" s="730" t="str">
        <f>+IF(+OR(J55&lt;0),"НЕРАВНЕНИЕ !"," ")</f>
        <v xml:space="preserve"> </v>
      </c>
      <c r="K56" s="730" t="str">
        <f>+IF(+OR(K55&lt;0),"НЕРАВНЕНИЕ !"," ")</f>
        <v xml:space="preserve"> </v>
      </c>
      <c r="L56" s="634"/>
      <c r="M56" s="730" t="str">
        <f>+IF(+OR(M55&lt;0),"НЕРАВНЕНИЕ !"," ")</f>
        <v xml:space="preserve"> </v>
      </c>
      <c r="N56" s="730" t="str">
        <f>+IF(+OR(N55&lt;0),"НЕРАВНЕНИЕ !"," ")</f>
        <v xml:space="preserve"> </v>
      </c>
      <c r="O56" s="619"/>
      <c r="P56" s="619"/>
      <c r="Q56" s="619"/>
      <c r="R56" s="619"/>
      <c r="S56" s="619"/>
      <c r="T56" s="619"/>
      <c r="U56" s="619"/>
      <c r="V56" s="619"/>
      <c r="W56" s="619"/>
      <c r="X56" s="619"/>
      <c r="Y56" s="619"/>
      <c r="Z56" s="619"/>
    </row>
    <row r="57" spans="1:26" ht="18.75" customHeight="1" thickBot="1" x14ac:dyDescent="0.35">
      <c r="A57" s="632" t="s">
        <v>1040</v>
      </c>
      <c r="B57" s="633"/>
      <c r="C57" s="634"/>
      <c r="D57" s="731"/>
      <c r="E57" s="732"/>
      <c r="F57" s="634"/>
      <c r="G57" s="732"/>
      <c r="H57" s="636"/>
      <c r="I57" s="635"/>
      <c r="J57" s="636"/>
      <c r="K57" s="636"/>
      <c r="L57" s="634"/>
      <c r="M57" s="637"/>
      <c r="N57" s="638" t="str">
        <f>+A57</f>
        <v>Пасив (в левове)</v>
      </c>
      <c r="O57" s="619"/>
      <c r="P57" s="619"/>
      <c r="Q57" s="619"/>
      <c r="R57" s="619"/>
      <c r="S57" s="619"/>
      <c r="T57" s="619"/>
      <c r="U57" s="619"/>
      <c r="V57" s="619"/>
      <c r="W57" s="619"/>
      <c r="X57" s="619"/>
      <c r="Y57" s="619"/>
      <c r="Z57" s="619"/>
    </row>
    <row r="58" spans="1:26" ht="13.5" customHeight="1" thickTop="1" x14ac:dyDescent="0.25">
      <c r="A58" s="733"/>
      <c r="B58" s="850" t="s">
        <v>977</v>
      </c>
      <c r="C58" s="635"/>
      <c r="D58" s="644" t="s">
        <v>978</v>
      </c>
      <c r="E58" s="734"/>
      <c r="F58" s="635"/>
      <c r="G58" s="642" t="s">
        <v>979</v>
      </c>
      <c r="H58" s="643"/>
      <c r="I58" s="635"/>
      <c r="J58" s="644" t="s">
        <v>980</v>
      </c>
      <c r="K58" s="645"/>
      <c r="L58" s="635"/>
      <c r="M58" s="846" t="s">
        <v>981</v>
      </c>
      <c r="N58" s="847"/>
      <c r="O58" s="619"/>
      <c r="P58" s="619"/>
      <c r="Q58" s="619"/>
      <c r="R58" s="619"/>
      <c r="S58" s="619"/>
      <c r="T58" s="619"/>
      <c r="U58" s="619"/>
      <c r="V58" s="619"/>
      <c r="W58" s="619"/>
      <c r="X58" s="619"/>
      <c r="Y58" s="619"/>
      <c r="Z58" s="619"/>
    </row>
    <row r="59" spans="1:26" ht="13.5" customHeight="1" thickBot="1" x14ac:dyDescent="0.3">
      <c r="A59" s="735" t="s">
        <v>982</v>
      </c>
      <c r="B59" s="851"/>
      <c r="C59" s="635"/>
      <c r="D59" s="736" t="s">
        <v>983</v>
      </c>
      <c r="E59" s="737"/>
      <c r="F59" s="635"/>
      <c r="G59" s="649" t="s">
        <v>984</v>
      </c>
      <c r="H59" s="650"/>
      <c r="I59" s="635"/>
      <c r="J59" s="651" t="s">
        <v>985</v>
      </c>
      <c r="K59" s="652"/>
      <c r="L59" s="635"/>
      <c r="M59" s="848"/>
      <c r="N59" s="849"/>
      <c r="O59" s="619"/>
      <c r="P59" s="619"/>
      <c r="Q59" s="619"/>
      <c r="R59" s="619"/>
      <c r="S59" s="619"/>
      <c r="T59" s="619"/>
      <c r="U59" s="619"/>
      <c r="V59" s="619"/>
      <c r="W59" s="619"/>
      <c r="X59" s="619"/>
      <c r="Y59" s="619"/>
      <c r="Z59" s="619"/>
    </row>
    <row r="60" spans="1:26" ht="30.75" customHeight="1" thickBot="1" x14ac:dyDescent="0.3">
      <c r="A60" s="738">
        <f>+A9</f>
        <v>0</v>
      </c>
      <c r="B60" s="852"/>
      <c r="C60" s="634"/>
      <c r="D60" s="739" t="str">
        <f>+D9</f>
        <v>Текуща година           (в лева)</v>
      </c>
      <c r="E60" s="740" t="str">
        <f>+E9</f>
        <v>Предходна година       31 декември (в лева)</v>
      </c>
      <c r="F60" s="634"/>
      <c r="G60" s="739" t="str">
        <f>+G9</f>
        <v>Текуща година           (в лева)</v>
      </c>
      <c r="H60" s="740" t="str">
        <f>+H9</f>
        <v>Предходна година       31 декември (в лева)</v>
      </c>
      <c r="I60" s="634"/>
      <c r="J60" s="741" t="str">
        <f>+J9</f>
        <v>Текуща година           (в лева)</v>
      </c>
      <c r="K60" s="742" t="str">
        <f>+K9</f>
        <v>Предходна година       31 декември (в лева)</v>
      </c>
      <c r="L60" s="634"/>
      <c r="M60" s="741" t="str">
        <f>+M9</f>
        <v>Текуща година           (в лева)</v>
      </c>
      <c r="N60" s="742" t="str">
        <f>+N9</f>
        <v>Предходна година       31 декември (в лева)</v>
      </c>
      <c r="O60" s="619"/>
      <c r="P60" s="619"/>
      <c r="Q60" s="619"/>
      <c r="R60" s="619"/>
      <c r="S60" s="619"/>
      <c r="T60" s="619"/>
      <c r="U60" s="619"/>
      <c r="V60" s="619"/>
      <c r="W60" s="619"/>
      <c r="X60" s="619"/>
      <c r="Y60" s="619"/>
      <c r="Z60" s="619"/>
    </row>
    <row r="61" spans="1:26" ht="16.5" thickBot="1" x14ac:dyDescent="0.3">
      <c r="A61" s="743" t="s">
        <v>988</v>
      </c>
      <c r="B61" s="744" t="s">
        <v>989</v>
      </c>
      <c r="C61" s="634"/>
      <c r="D61" s="745">
        <f>+D10</f>
        <v>1</v>
      </c>
      <c r="E61" s="746">
        <f>+E10</f>
        <v>2</v>
      </c>
      <c r="F61" s="634"/>
      <c r="G61" s="745">
        <f>+G10</f>
        <v>3</v>
      </c>
      <c r="H61" s="746">
        <f>+H10</f>
        <v>4</v>
      </c>
      <c r="I61" s="634"/>
      <c r="J61" s="745">
        <f>+J10</f>
        <v>5</v>
      </c>
      <c r="K61" s="746">
        <f>+K10</f>
        <v>6</v>
      </c>
      <c r="L61" s="634"/>
      <c r="M61" s="745">
        <f>+M10</f>
        <v>7</v>
      </c>
      <c r="N61" s="746">
        <f>+N10</f>
        <v>8</v>
      </c>
      <c r="O61" s="619"/>
      <c r="P61" s="619"/>
      <c r="Q61" s="697" t="s">
        <v>1011</v>
      </c>
      <c r="R61" s="619"/>
      <c r="S61" s="619"/>
      <c r="T61" s="619"/>
      <c r="U61" s="619"/>
      <c r="V61" s="619"/>
      <c r="W61" s="619"/>
      <c r="X61" s="619"/>
      <c r="Y61" s="619"/>
      <c r="Z61" s="619"/>
    </row>
    <row r="62" spans="1:26" ht="15.75" x14ac:dyDescent="0.25">
      <c r="A62" s="747" t="s">
        <v>1041</v>
      </c>
      <c r="B62" s="748"/>
      <c r="C62" s="634"/>
      <c r="D62" s="749"/>
      <c r="E62" s="668" t="s">
        <v>56</v>
      </c>
      <c r="F62" s="634"/>
      <c r="G62" s="749"/>
      <c r="H62" s="668" t="s">
        <v>56</v>
      </c>
      <c r="I62" s="634"/>
      <c r="J62" s="749"/>
      <c r="K62" s="668" t="s">
        <v>56</v>
      </c>
      <c r="L62" s="634"/>
      <c r="M62" s="667"/>
      <c r="N62" s="668" t="s">
        <v>56</v>
      </c>
      <c r="O62" s="619"/>
      <c r="P62" s="698" t="s">
        <v>1013</v>
      </c>
      <c r="Q62" s="750" t="str">
        <f>+Q36</f>
        <v>'Municipal-Bal'</v>
      </c>
      <c r="R62" s="619"/>
      <c r="S62" s="619"/>
      <c r="T62" s="619"/>
      <c r="U62" s="619"/>
      <c r="V62" s="619"/>
      <c r="W62" s="619"/>
      <c r="X62" s="619"/>
      <c r="Y62" s="619"/>
      <c r="Z62" s="619"/>
    </row>
    <row r="63" spans="1:26" ht="15.75" x14ac:dyDescent="0.25">
      <c r="A63" s="751" t="s">
        <v>1042</v>
      </c>
      <c r="B63" s="752">
        <v>401</v>
      </c>
      <c r="C63" s="634"/>
      <c r="D63" s="753">
        <v>0</v>
      </c>
      <c r="E63" s="754">
        <v>0</v>
      </c>
      <c r="F63" s="673"/>
      <c r="G63" s="676">
        <v>3050527319.2800002</v>
      </c>
      <c r="H63" s="677">
        <v>3019052230.1100001</v>
      </c>
      <c r="I63" s="673"/>
      <c r="J63" s="676">
        <v>1255485136.5699999</v>
      </c>
      <c r="K63" s="677">
        <v>1255485136.5699999</v>
      </c>
      <c r="L63" s="673"/>
      <c r="M63" s="676">
        <f>+ROUND(+D63+G63+J63,2)</f>
        <v>4306012455.8500004</v>
      </c>
      <c r="N63" s="677">
        <f>+ROUND(+E63+H63+K63,2)</f>
        <v>4274537366.6799998</v>
      </c>
      <c r="O63" s="619"/>
      <c r="P63" s="755" t="s">
        <v>1043</v>
      </c>
      <c r="Q63" s="756"/>
      <c r="R63" s="619"/>
      <c r="S63" s="619"/>
      <c r="T63" s="619"/>
      <c r="U63" s="619"/>
      <c r="V63" s="619"/>
      <c r="W63" s="619"/>
      <c r="X63" s="619"/>
      <c r="Y63" s="619"/>
      <c r="Z63" s="619"/>
    </row>
    <row r="64" spans="1:26" ht="15.75" x14ac:dyDescent="0.25">
      <c r="A64" s="669" t="s">
        <v>1044</v>
      </c>
      <c r="B64" s="757">
        <v>402</v>
      </c>
      <c r="C64" s="634"/>
      <c r="D64" s="676">
        <v>0</v>
      </c>
      <c r="E64" s="677">
        <v>0</v>
      </c>
      <c r="F64" s="673"/>
      <c r="G64" s="676">
        <v>1071288505.5599999</v>
      </c>
      <c r="H64" s="677">
        <v>148423613.41999999</v>
      </c>
      <c r="I64" s="673"/>
      <c r="J64" s="676">
        <v>-561967437.92999995</v>
      </c>
      <c r="K64" s="677">
        <v>-532337823.86000001</v>
      </c>
      <c r="L64" s="673"/>
      <c r="M64" s="676">
        <f>+ROUND(+D64+G64+J64,2)+ROUND(P64,2)</f>
        <v>509321067.63</v>
      </c>
      <c r="N64" s="677">
        <f>+ROUND(+E64+H64+K64,2)+ROUND(Q64,2)</f>
        <v>-383914210.44</v>
      </c>
      <c r="O64" s="619"/>
      <c r="P64" s="712">
        <v>0</v>
      </c>
      <c r="Q64" s="713">
        <v>0</v>
      </c>
      <c r="R64" s="619"/>
      <c r="S64" s="619"/>
      <c r="T64" s="619"/>
      <c r="U64" s="619"/>
      <c r="V64" s="619"/>
      <c r="W64" s="619"/>
      <c r="X64" s="619"/>
      <c r="Y64" s="619"/>
      <c r="Z64" s="619"/>
    </row>
    <row r="65" spans="1:26" ht="15.75" x14ac:dyDescent="0.25">
      <c r="A65" s="678" t="s">
        <v>1045</v>
      </c>
      <c r="B65" s="758">
        <v>403</v>
      </c>
      <c r="C65" s="634"/>
      <c r="D65" s="680">
        <v>0</v>
      </c>
      <c r="E65" s="681">
        <v>0</v>
      </c>
      <c r="F65" s="673"/>
      <c r="G65" s="680">
        <v>-5717077.04</v>
      </c>
      <c r="H65" s="681">
        <v>954339981.30999994</v>
      </c>
      <c r="I65" s="673"/>
      <c r="J65" s="680">
        <v>-509555668.72000003</v>
      </c>
      <c r="K65" s="681">
        <v>-29629614.07</v>
      </c>
      <c r="L65" s="673"/>
      <c r="M65" s="680">
        <f>+ROUND(+D65+G65+J65,2)+ROUND(P65,2)</f>
        <v>-515272745.75999999</v>
      </c>
      <c r="N65" s="681">
        <f>+ROUND(+E65+H65+K65,2)+ROUND(Q65,2)</f>
        <v>924710367.24000001</v>
      </c>
      <c r="O65" s="619"/>
      <c r="P65" s="712">
        <v>0</v>
      </c>
      <c r="Q65" s="713">
        <v>0</v>
      </c>
      <c r="R65" s="619"/>
      <c r="S65" s="619"/>
      <c r="T65" s="619"/>
      <c r="U65" s="619"/>
      <c r="V65" s="619"/>
      <c r="W65" s="619"/>
      <c r="X65" s="619"/>
      <c r="Y65" s="619"/>
      <c r="Z65" s="619"/>
    </row>
    <row r="66" spans="1:26" ht="19.5" thickBot="1" x14ac:dyDescent="0.35">
      <c r="A66" s="759" t="s">
        <v>1046</v>
      </c>
      <c r="B66" s="760">
        <v>400</v>
      </c>
      <c r="C66" s="634"/>
      <c r="D66" s="692">
        <f>+ROUND(+D63+D64+D65,2)</f>
        <v>0</v>
      </c>
      <c r="E66" s="693">
        <f>+ROUND(+E63+E64+E65,2)</f>
        <v>0</v>
      </c>
      <c r="F66" s="673"/>
      <c r="G66" s="692">
        <f>+ROUND(+G63+G64+G65,2)</f>
        <v>4116098747.8000002</v>
      </c>
      <c r="H66" s="693">
        <f>+ROUND(+H63+H64+H65,2)</f>
        <v>4121815824.8400002</v>
      </c>
      <c r="I66" s="673"/>
      <c r="J66" s="692">
        <f>+ROUND(+J63+J64+J65,2)</f>
        <v>183962029.91999999</v>
      </c>
      <c r="K66" s="693">
        <f>+ROUND(+K63+K64+K65,2)</f>
        <v>693517698.63999999</v>
      </c>
      <c r="L66" s="673"/>
      <c r="M66" s="692">
        <f>+ROUND(+M63+M64+M65,2)</f>
        <v>4300060777.7200003</v>
      </c>
      <c r="N66" s="693">
        <f>+ROUND(+N63+N64+N65,2)</f>
        <v>4815333523.4799995</v>
      </c>
      <c r="O66" s="619"/>
      <c r="P66" s="840" t="s">
        <v>1085</v>
      </c>
      <c r="Q66" s="840"/>
      <c r="R66" s="619"/>
      <c r="S66" s="619"/>
      <c r="T66" s="619"/>
      <c r="U66" s="619"/>
      <c r="V66" s="619"/>
      <c r="W66" s="619"/>
      <c r="X66" s="619"/>
      <c r="Y66" s="619"/>
      <c r="Z66" s="619"/>
    </row>
    <row r="67" spans="1:26" ht="15.75" x14ac:dyDescent="0.25">
      <c r="A67" s="761" t="s">
        <v>1047</v>
      </c>
      <c r="B67" s="762"/>
      <c r="C67" s="634"/>
      <c r="D67" s="663"/>
      <c r="E67" s="664"/>
      <c r="F67" s="634"/>
      <c r="G67" s="663"/>
      <c r="H67" s="664"/>
      <c r="I67" s="634"/>
      <c r="J67" s="663"/>
      <c r="K67" s="664"/>
      <c r="L67" s="634"/>
      <c r="M67" s="663"/>
      <c r="N67" s="664"/>
      <c r="O67" s="619"/>
      <c r="P67" s="841" t="s">
        <v>1085</v>
      </c>
      <c r="Q67" s="841"/>
      <c r="R67" s="619"/>
      <c r="S67" s="619"/>
      <c r="T67" s="619"/>
      <c r="U67" s="619"/>
      <c r="V67" s="619"/>
      <c r="W67" s="619"/>
      <c r="X67" s="619"/>
      <c r="Y67" s="619"/>
      <c r="Z67" s="619"/>
    </row>
    <row r="68" spans="1:26" ht="15.75" x14ac:dyDescent="0.25">
      <c r="A68" s="763" t="s">
        <v>1048</v>
      </c>
      <c r="B68" s="748"/>
      <c r="C68" s="634"/>
      <c r="D68" s="667" t="str">
        <f>+IF(+OR(D69&lt;0,D70&lt;0,D71&lt;0),"НЕРАВНЕНИЕ !"," ")</f>
        <v xml:space="preserve"> </v>
      </c>
      <c r="E68" s="668" t="str">
        <f>+IF(+OR(E69&lt;0,E70&lt;0,E71&lt;0),"НЕРАВНЕНИЕ !"," ")</f>
        <v xml:space="preserve"> </v>
      </c>
      <c r="F68" s="673"/>
      <c r="G68" s="667" t="str">
        <f>+IF(+OR(G69&lt;0,G70&lt;0,G71&lt;0),"НЕРАВНЕНИЕ !"," ")</f>
        <v xml:space="preserve"> </v>
      </c>
      <c r="H68" s="668" t="str">
        <f>+IF(+OR(H69&lt;0,H70&lt;0,H71&lt;0),"НЕРАВНЕНИЕ !"," ")</f>
        <v xml:space="preserve"> </v>
      </c>
      <c r="I68" s="673"/>
      <c r="J68" s="667" t="str">
        <f>+IF(+OR(J69&lt;0,J70&lt;0,J71&lt;0),"НЕРАВНЕНИЕ !"," ")</f>
        <v xml:space="preserve"> </v>
      </c>
      <c r="K68" s="668" t="str">
        <f>+IF(+OR(K69&lt;0,K70&lt;0,K71&lt;0),"НЕРАВНЕНИЕ !"," ")</f>
        <v xml:space="preserve"> </v>
      </c>
      <c r="L68" s="673"/>
      <c r="M68" s="667" t="str">
        <f>+IF(+OR(M69&lt;0,M70&lt;0,M71&lt;0),"НЕРАВНЕНИЕ !"," ")</f>
        <v xml:space="preserve"> </v>
      </c>
      <c r="N68" s="668" t="str">
        <f>+IF(+OR(N69&lt;0,N70&lt;0,N71&lt;0),"НЕРАВНЕНИЕ !"," ")</f>
        <v xml:space="preserve"> </v>
      </c>
      <c r="O68" s="619"/>
      <c r="P68" s="619"/>
      <c r="Q68" s="619"/>
      <c r="R68" s="619"/>
      <c r="S68" s="619"/>
      <c r="T68" s="619"/>
      <c r="U68" s="619"/>
      <c r="V68" s="619"/>
      <c r="W68" s="619"/>
      <c r="X68" s="619"/>
      <c r="Y68" s="619"/>
      <c r="Z68" s="619"/>
    </row>
    <row r="69" spans="1:26" ht="15.75" x14ac:dyDescent="0.25">
      <c r="A69" s="669" t="s">
        <v>1049</v>
      </c>
      <c r="B69" s="757">
        <v>511</v>
      </c>
      <c r="C69" s="634"/>
      <c r="D69" s="671">
        <v>0</v>
      </c>
      <c r="E69" s="672">
        <v>0</v>
      </c>
      <c r="F69" s="673"/>
      <c r="G69" s="671">
        <v>0</v>
      </c>
      <c r="H69" s="672">
        <v>0</v>
      </c>
      <c r="I69" s="673"/>
      <c r="J69" s="671">
        <v>0</v>
      </c>
      <c r="K69" s="672">
        <v>0</v>
      </c>
      <c r="L69" s="673"/>
      <c r="M69" s="671">
        <f t="shared" ref="M69:N71" si="3">+ROUND(+D69+G69+J69,2)</f>
        <v>0</v>
      </c>
      <c r="N69" s="677">
        <f t="shared" si="3"/>
        <v>0</v>
      </c>
      <c r="O69" s="619"/>
      <c r="P69" s="619"/>
      <c r="Q69" s="619"/>
      <c r="R69" s="619"/>
      <c r="S69" s="619"/>
      <c r="T69" s="619"/>
      <c r="U69" s="619"/>
      <c r="V69" s="619"/>
      <c r="W69" s="619"/>
      <c r="X69" s="619"/>
      <c r="Y69" s="619"/>
      <c r="Z69" s="619"/>
    </row>
    <row r="70" spans="1:26" ht="15.75" x14ac:dyDescent="0.25">
      <c r="A70" s="669" t="s">
        <v>1050</v>
      </c>
      <c r="B70" s="757">
        <v>512</v>
      </c>
      <c r="C70" s="634"/>
      <c r="D70" s="671">
        <v>0</v>
      </c>
      <c r="E70" s="672">
        <v>0</v>
      </c>
      <c r="F70" s="673"/>
      <c r="G70" s="671">
        <v>0</v>
      </c>
      <c r="H70" s="672">
        <v>0</v>
      </c>
      <c r="I70" s="673"/>
      <c r="J70" s="671">
        <v>0</v>
      </c>
      <c r="K70" s="672">
        <v>0</v>
      </c>
      <c r="L70" s="673"/>
      <c r="M70" s="671">
        <f t="shared" si="3"/>
        <v>0</v>
      </c>
      <c r="N70" s="672">
        <f t="shared" si="3"/>
        <v>0</v>
      </c>
      <c r="O70" s="619"/>
      <c r="P70" s="619"/>
      <c r="Q70" s="619"/>
      <c r="R70" s="619"/>
      <c r="S70" s="619"/>
      <c r="T70" s="619"/>
      <c r="U70" s="619"/>
      <c r="V70" s="619"/>
      <c r="W70" s="619"/>
      <c r="X70" s="619"/>
      <c r="Y70" s="619"/>
      <c r="Z70" s="619"/>
    </row>
    <row r="71" spans="1:26" ht="15.75" x14ac:dyDescent="0.25">
      <c r="A71" s="678" t="s">
        <v>1051</v>
      </c>
      <c r="B71" s="758">
        <v>513</v>
      </c>
      <c r="C71" s="634"/>
      <c r="D71" s="682">
        <v>0</v>
      </c>
      <c r="E71" s="683">
        <v>0</v>
      </c>
      <c r="F71" s="673"/>
      <c r="G71" s="682">
        <v>0</v>
      </c>
      <c r="H71" s="683">
        <v>0</v>
      </c>
      <c r="I71" s="673"/>
      <c r="J71" s="682">
        <v>0</v>
      </c>
      <c r="K71" s="683">
        <v>0</v>
      </c>
      <c r="L71" s="673"/>
      <c r="M71" s="682">
        <f t="shared" si="3"/>
        <v>0</v>
      </c>
      <c r="N71" s="683">
        <f t="shared" si="3"/>
        <v>0</v>
      </c>
      <c r="O71" s="619"/>
      <c r="P71" s="619"/>
      <c r="Q71" s="619"/>
      <c r="R71" s="619"/>
      <c r="S71" s="619"/>
      <c r="T71" s="619"/>
      <c r="U71" s="619"/>
      <c r="V71" s="619"/>
      <c r="W71" s="619"/>
      <c r="X71" s="619"/>
      <c r="Y71" s="619"/>
      <c r="Z71" s="619"/>
    </row>
    <row r="72" spans="1:26" ht="15.75" x14ac:dyDescent="0.25">
      <c r="A72" s="684" t="s">
        <v>999</v>
      </c>
      <c r="B72" s="764">
        <v>510</v>
      </c>
      <c r="C72" s="634"/>
      <c r="D72" s="686">
        <f>+ROUND(+D69+D70+D71,2)</f>
        <v>0</v>
      </c>
      <c r="E72" s="687">
        <f>+ROUND(+E69+E70+E71,2)</f>
        <v>0</v>
      </c>
      <c r="F72" s="673"/>
      <c r="G72" s="686">
        <f>+ROUND(+G69+G70+G71,2)</f>
        <v>0</v>
      </c>
      <c r="H72" s="687">
        <f>+ROUND(+H69+H70+H71,2)</f>
        <v>0</v>
      </c>
      <c r="I72" s="673"/>
      <c r="J72" s="686">
        <f>+ROUND(+J69+J70+J71,2)</f>
        <v>0</v>
      </c>
      <c r="K72" s="687">
        <f>+ROUND(+K69+K70+K71,2)</f>
        <v>0</v>
      </c>
      <c r="L72" s="673"/>
      <c r="M72" s="686">
        <f>+ROUND(+M69+M70+M71,2)</f>
        <v>0</v>
      </c>
      <c r="N72" s="765">
        <f>+ROUND(+N69+N70+N71,2)</f>
        <v>0</v>
      </c>
      <c r="O72" s="619"/>
      <c r="P72" s="619"/>
      <c r="Q72" s="619"/>
      <c r="R72" s="619"/>
      <c r="S72" s="619"/>
      <c r="T72" s="619"/>
      <c r="U72" s="619"/>
      <c r="V72" s="619"/>
      <c r="W72" s="619"/>
      <c r="X72" s="619"/>
      <c r="Y72" s="619"/>
      <c r="Z72" s="619"/>
    </row>
    <row r="73" spans="1:26" ht="15.75" x14ac:dyDescent="0.25">
      <c r="A73" s="665" t="s">
        <v>1052</v>
      </c>
      <c r="B73" s="766"/>
      <c r="C73" s="634"/>
      <c r="D73" s="667" t="str">
        <f>+IF(+OR(D74&lt;0,D75&lt;0,D76&lt;0,D77&lt;0,D78&lt;0,D79&lt;0,D80&lt;0,D81&lt;0,D82&lt;0),"НЕРАВНЕНИЕ !"," ")</f>
        <v xml:space="preserve"> </v>
      </c>
      <c r="E73" s="668" t="str">
        <f>+IF(+OR(E74&lt;0,E75&lt;0,E76&lt;0,E77&lt;0,E78&lt;0,E79&lt;0,E80&lt;0,E81&lt;0,E82&lt;0),"НЕРАВНЕНИЕ !"," ")</f>
        <v xml:space="preserve"> </v>
      </c>
      <c r="F73" s="673"/>
      <c r="G73" s="667" t="str">
        <f>+IF(+OR(G74&lt;0,G75&lt;0,G76&lt;0,G77&lt;0,G78&lt;0,G79&lt;0,G80&lt;0,G81&lt;0,G82&lt;0),"НЕРАВНЕНИЕ !"," ")</f>
        <v xml:space="preserve"> </v>
      </c>
      <c r="H73" s="668" t="str">
        <f>+IF(+OR(H74&lt;0,H75&lt;0,H76&lt;0,H77&lt;0,H78&lt;0,H79&lt;0,H80&lt;0,H81&lt;0,H82&lt;0),"НЕРАВНЕНИЕ !"," ")</f>
        <v xml:space="preserve"> </v>
      </c>
      <c r="I73" s="673"/>
      <c r="J73" s="667" t="str">
        <f>+IF(+OR(J74&lt;0,J75&lt;0,J76&lt;0,J77&lt;0,J78&lt;0,J79&lt;0,J80&lt;0,J81&lt;0,J82&lt;0),"НЕРАВНЕНИЕ !"," ")</f>
        <v xml:space="preserve"> </v>
      </c>
      <c r="K73" s="668" t="str">
        <f>+IF(+OR(K74&lt;0,K75&lt;0,K76&lt;0,K77&lt;0,K78&lt;0,K79&lt;0,K80&lt;0,K81&lt;0,K82&lt;0),"НЕРАВНЕНИЕ !"," ")</f>
        <v xml:space="preserve"> </v>
      </c>
      <c r="L73" s="673"/>
      <c r="M73" s="667" t="str">
        <f>+IF(+OR(M74&lt;0,M75&lt;0,M76&lt;0,M77&lt;0,M78&lt;0,M79&lt;0,M80&lt;0,M81&lt;0,M82&lt;0),"НЕРАВНЕНИЕ !"," ")</f>
        <v xml:space="preserve"> </v>
      </c>
      <c r="N73" s="668" t="str">
        <f>+IF(+OR(N74&lt;0,N75&lt;0,N76&lt;0,N77&lt;0,N78&lt;0,N79&lt;0,N80&lt;0,N81&lt;0,N82&lt;0),"НЕРАВНЕНИЕ !"," ")</f>
        <v xml:space="preserve"> </v>
      </c>
      <c r="O73" s="619"/>
      <c r="P73" s="619"/>
      <c r="Q73" s="697" t="s">
        <v>1011</v>
      </c>
      <c r="R73" s="619"/>
      <c r="S73" s="619"/>
      <c r="T73" s="619"/>
      <c r="U73" s="619"/>
      <c r="V73" s="619"/>
      <c r="W73" s="619"/>
      <c r="X73" s="619"/>
      <c r="Y73" s="619"/>
      <c r="Z73" s="619"/>
    </row>
    <row r="74" spans="1:26" ht="15.75" x14ac:dyDescent="0.25">
      <c r="A74" s="669" t="s">
        <v>1053</v>
      </c>
      <c r="B74" s="757">
        <v>521</v>
      </c>
      <c r="C74" s="634"/>
      <c r="D74" s="671">
        <v>0</v>
      </c>
      <c r="E74" s="672">
        <v>0</v>
      </c>
      <c r="F74" s="673"/>
      <c r="G74" s="671">
        <v>0</v>
      </c>
      <c r="H74" s="672">
        <v>0</v>
      </c>
      <c r="I74" s="673"/>
      <c r="J74" s="671">
        <v>0</v>
      </c>
      <c r="K74" s="672">
        <v>0</v>
      </c>
      <c r="L74" s="673"/>
      <c r="M74" s="671">
        <f t="shared" ref="M74:N80" si="4">+ROUND(+D74+G74+J74,2)</f>
        <v>0</v>
      </c>
      <c r="N74" s="677">
        <f t="shared" si="4"/>
        <v>0</v>
      </c>
      <c r="O74" s="619"/>
      <c r="P74" s="698" t="s">
        <v>1013</v>
      </c>
      <c r="Q74" s="767" t="str">
        <f>+Q$35</f>
        <v xml:space="preserve">'Intra-Balances' </v>
      </c>
      <c r="R74" s="619"/>
      <c r="S74" s="619"/>
      <c r="T74" s="619"/>
      <c r="U74" s="619"/>
      <c r="V74" s="619"/>
      <c r="W74" s="619"/>
      <c r="X74" s="619"/>
      <c r="Y74" s="619"/>
      <c r="Z74" s="619"/>
    </row>
    <row r="75" spans="1:26" ht="15.75" x14ac:dyDescent="0.25">
      <c r="A75" s="669" t="s">
        <v>1054</v>
      </c>
      <c r="B75" s="757">
        <f t="shared" ref="B75:B82" si="5">1+B74</f>
        <v>522</v>
      </c>
      <c r="C75" s="634"/>
      <c r="D75" s="671">
        <v>0</v>
      </c>
      <c r="E75" s="672">
        <v>0</v>
      </c>
      <c r="F75" s="673"/>
      <c r="G75" s="671">
        <v>0</v>
      </c>
      <c r="H75" s="672">
        <v>0</v>
      </c>
      <c r="I75" s="673"/>
      <c r="J75" s="671">
        <v>0</v>
      </c>
      <c r="K75" s="672">
        <v>0</v>
      </c>
      <c r="L75" s="673"/>
      <c r="M75" s="671">
        <f t="shared" si="4"/>
        <v>0</v>
      </c>
      <c r="N75" s="672">
        <f t="shared" si="4"/>
        <v>0</v>
      </c>
      <c r="O75" s="619"/>
      <c r="P75" s="700" t="s">
        <v>1016</v>
      </c>
      <c r="Q75" s="768" t="str">
        <f>+Q$36</f>
        <v>'Municipal-Bal'</v>
      </c>
      <c r="R75" s="619"/>
      <c r="S75" s="619"/>
      <c r="T75" s="619"/>
      <c r="U75" s="619"/>
      <c r="V75" s="619"/>
      <c r="W75" s="619"/>
      <c r="X75" s="619"/>
      <c r="Y75" s="619"/>
      <c r="Z75" s="619"/>
    </row>
    <row r="76" spans="1:26" ht="15.75" x14ac:dyDescent="0.25">
      <c r="A76" s="669" t="s">
        <v>1055</v>
      </c>
      <c r="B76" s="757">
        <f t="shared" si="5"/>
        <v>523</v>
      </c>
      <c r="C76" s="634"/>
      <c r="D76" s="671">
        <v>0</v>
      </c>
      <c r="E76" s="672">
        <v>0</v>
      </c>
      <c r="F76" s="673"/>
      <c r="G76" s="671">
        <v>0</v>
      </c>
      <c r="H76" s="672">
        <v>0</v>
      </c>
      <c r="I76" s="673"/>
      <c r="J76" s="671">
        <v>0</v>
      </c>
      <c r="K76" s="672">
        <v>0</v>
      </c>
      <c r="L76" s="673"/>
      <c r="M76" s="671">
        <f t="shared" si="4"/>
        <v>0</v>
      </c>
      <c r="N76" s="672">
        <f t="shared" si="4"/>
        <v>0</v>
      </c>
      <c r="O76" s="619"/>
      <c r="P76" s="769" t="s">
        <v>1056</v>
      </c>
      <c r="Q76" s="770" t="s">
        <v>1057</v>
      </c>
      <c r="R76" s="619"/>
      <c r="S76" s="619"/>
      <c r="T76" s="619"/>
      <c r="U76" s="619"/>
      <c r="V76" s="619"/>
      <c r="W76" s="619"/>
      <c r="X76" s="619"/>
      <c r="Y76" s="619"/>
      <c r="Z76" s="619"/>
    </row>
    <row r="77" spans="1:26" ht="15.75" x14ac:dyDescent="0.25">
      <c r="A77" s="669" t="s">
        <v>1058</v>
      </c>
      <c r="B77" s="757">
        <f t="shared" si="5"/>
        <v>524</v>
      </c>
      <c r="C77" s="634"/>
      <c r="D77" s="671">
        <v>0</v>
      </c>
      <c r="E77" s="672">
        <v>0</v>
      </c>
      <c r="F77" s="673"/>
      <c r="G77" s="671">
        <v>112407098.09999999</v>
      </c>
      <c r="H77" s="672">
        <v>38822030.600000001</v>
      </c>
      <c r="I77" s="673"/>
      <c r="J77" s="671">
        <v>0</v>
      </c>
      <c r="K77" s="672">
        <v>0</v>
      </c>
      <c r="L77" s="673"/>
      <c r="M77" s="671">
        <f t="shared" si="4"/>
        <v>112407098.09999999</v>
      </c>
      <c r="N77" s="672">
        <f t="shared" si="4"/>
        <v>38822030.600000001</v>
      </c>
      <c r="O77" s="619"/>
      <c r="P77" s="771" t="s">
        <v>1059</v>
      </c>
      <c r="Q77" s="772" t="s">
        <v>1060</v>
      </c>
      <c r="R77" s="619"/>
      <c r="S77" s="619"/>
      <c r="T77" s="619"/>
      <c r="U77" s="619"/>
      <c r="V77" s="619"/>
      <c r="W77" s="619"/>
      <c r="X77" s="619"/>
      <c r="Y77" s="619"/>
      <c r="Z77" s="619"/>
    </row>
    <row r="78" spans="1:26" ht="15.75" x14ac:dyDescent="0.25">
      <c r="A78" s="669" t="s">
        <v>1061</v>
      </c>
      <c r="B78" s="757">
        <f t="shared" si="5"/>
        <v>525</v>
      </c>
      <c r="C78" s="634"/>
      <c r="D78" s="676">
        <v>0</v>
      </c>
      <c r="E78" s="677">
        <v>0</v>
      </c>
      <c r="F78" s="673"/>
      <c r="G78" s="676">
        <v>0</v>
      </c>
      <c r="H78" s="677">
        <v>0</v>
      </c>
      <c r="I78" s="673"/>
      <c r="J78" s="676">
        <v>0</v>
      </c>
      <c r="K78" s="677">
        <v>0</v>
      </c>
      <c r="L78" s="673"/>
      <c r="M78" s="671">
        <f>+ROUND(+D78+G78+J78,2)-ROUND(P78,2)</f>
        <v>0</v>
      </c>
      <c r="N78" s="672">
        <f>+ROUND(+E78+H78+K78,2)-ROUND(Q78,2)</f>
        <v>0</v>
      </c>
      <c r="O78" s="619"/>
      <c r="P78" s="773">
        <v>0</v>
      </c>
      <c r="Q78" s="774">
        <v>0</v>
      </c>
      <c r="R78" s="619"/>
      <c r="S78" s="619"/>
      <c r="T78" s="619"/>
      <c r="U78" s="619"/>
      <c r="V78" s="619"/>
      <c r="W78" s="619"/>
      <c r="X78" s="619"/>
      <c r="Y78" s="619"/>
      <c r="Z78" s="619"/>
    </row>
    <row r="79" spans="1:26" ht="15.75" x14ac:dyDescent="0.25">
      <c r="A79" s="711" t="s">
        <v>1062</v>
      </c>
      <c r="B79" s="757">
        <f t="shared" si="5"/>
        <v>526</v>
      </c>
      <c r="C79" s="634"/>
      <c r="D79" s="671">
        <v>0</v>
      </c>
      <c r="E79" s="672">
        <v>0</v>
      </c>
      <c r="F79" s="673"/>
      <c r="G79" s="671">
        <v>0</v>
      </c>
      <c r="H79" s="672">
        <v>0</v>
      </c>
      <c r="I79" s="673"/>
      <c r="J79" s="671">
        <v>0</v>
      </c>
      <c r="K79" s="672">
        <v>0</v>
      </c>
      <c r="L79" s="673"/>
      <c r="M79" s="671">
        <f t="shared" si="4"/>
        <v>0</v>
      </c>
      <c r="N79" s="672">
        <f t="shared" si="4"/>
        <v>0</v>
      </c>
      <c r="O79" s="619"/>
      <c r="P79" s="775"/>
      <c r="Q79" s="776"/>
      <c r="R79" s="619"/>
      <c r="S79" s="619"/>
      <c r="T79" s="619"/>
      <c r="U79" s="619"/>
      <c r="V79" s="619"/>
      <c r="W79" s="619"/>
      <c r="X79" s="619"/>
      <c r="Y79" s="619"/>
      <c r="Z79" s="619"/>
    </row>
    <row r="80" spans="1:26" ht="15.75" x14ac:dyDescent="0.25">
      <c r="A80" s="711" t="s">
        <v>1063</v>
      </c>
      <c r="B80" s="757">
        <f t="shared" si="5"/>
        <v>527</v>
      </c>
      <c r="C80" s="634"/>
      <c r="D80" s="671">
        <v>0</v>
      </c>
      <c r="E80" s="672">
        <v>0</v>
      </c>
      <c r="F80" s="673"/>
      <c r="G80" s="671">
        <v>0</v>
      </c>
      <c r="H80" s="672">
        <v>0</v>
      </c>
      <c r="I80" s="673"/>
      <c r="J80" s="671">
        <v>0</v>
      </c>
      <c r="K80" s="672">
        <v>0</v>
      </c>
      <c r="L80" s="673"/>
      <c r="M80" s="671">
        <f t="shared" si="4"/>
        <v>0</v>
      </c>
      <c r="N80" s="672">
        <f t="shared" si="4"/>
        <v>0</v>
      </c>
      <c r="O80" s="619"/>
      <c r="P80" s="775"/>
      <c r="Q80" s="776"/>
      <c r="R80" s="619"/>
      <c r="S80" s="619"/>
      <c r="T80" s="619"/>
      <c r="U80" s="619"/>
      <c r="V80" s="619"/>
      <c r="W80" s="619"/>
      <c r="X80" s="619"/>
      <c r="Y80" s="619"/>
      <c r="Z80" s="619"/>
    </row>
    <row r="81" spans="1:26" ht="15.75" x14ac:dyDescent="0.25">
      <c r="A81" s="711" t="s">
        <v>1064</v>
      </c>
      <c r="B81" s="757">
        <f t="shared" si="5"/>
        <v>528</v>
      </c>
      <c r="C81" s="634"/>
      <c r="D81" s="671">
        <v>0</v>
      </c>
      <c r="E81" s="672">
        <v>0</v>
      </c>
      <c r="F81" s="673"/>
      <c r="G81" s="671">
        <v>0</v>
      </c>
      <c r="H81" s="672">
        <v>0</v>
      </c>
      <c r="I81" s="673"/>
      <c r="J81" s="671">
        <v>0</v>
      </c>
      <c r="K81" s="672">
        <v>0</v>
      </c>
      <c r="L81" s="673"/>
      <c r="M81" s="671">
        <f>+ROUND(+D81+G81+J81,2)-ROUND(P81,2)</f>
        <v>0</v>
      </c>
      <c r="N81" s="672">
        <f>+ROUND(+E81+H81+K81,2)-ROUND(Q81,2)</f>
        <v>0</v>
      </c>
      <c r="O81" s="619"/>
      <c r="P81" s="777">
        <v>0</v>
      </c>
      <c r="Q81" s="778">
        <v>0</v>
      </c>
      <c r="R81" s="619"/>
      <c r="S81" s="619"/>
      <c r="T81" s="619"/>
      <c r="U81" s="619"/>
      <c r="V81" s="619"/>
      <c r="W81" s="619"/>
      <c r="X81" s="619"/>
      <c r="Y81" s="619"/>
      <c r="Z81" s="619"/>
    </row>
    <row r="82" spans="1:26" ht="15.75" x14ac:dyDescent="0.25">
      <c r="A82" s="678" t="s">
        <v>1065</v>
      </c>
      <c r="B82" s="758">
        <f t="shared" si="5"/>
        <v>529</v>
      </c>
      <c r="C82" s="634"/>
      <c r="D82" s="682">
        <v>0</v>
      </c>
      <c r="E82" s="683">
        <v>0</v>
      </c>
      <c r="F82" s="673"/>
      <c r="G82" s="682">
        <v>975361838.86000001</v>
      </c>
      <c r="H82" s="683">
        <v>789549238.19000006</v>
      </c>
      <c r="I82" s="673"/>
      <c r="J82" s="682">
        <v>179270875.44999999</v>
      </c>
      <c r="K82" s="683">
        <v>233326207.38</v>
      </c>
      <c r="L82" s="673"/>
      <c r="M82" s="682">
        <f>+ROUND(+D82+G82+J82,2)-ROUND(P82,2)</f>
        <v>1154632714.3099999</v>
      </c>
      <c r="N82" s="683">
        <f>+ROUND(+E82+H82+K82,2)-ROUND(Q82,2)</f>
        <v>1022875445.5700001</v>
      </c>
      <c r="O82" s="619"/>
      <c r="P82" s="712">
        <v>0</v>
      </c>
      <c r="Q82" s="713">
        <v>0</v>
      </c>
      <c r="R82" s="619"/>
      <c r="S82" s="619"/>
      <c r="T82" s="619"/>
      <c r="U82" s="619"/>
      <c r="V82" s="619"/>
      <c r="W82" s="619"/>
      <c r="X82" s="619"/>
      <c r="Y82" s="619"/>
      <c r="Z82" s="619"/>
    </row>
    <row r="83" spans="1:26" ht="15.75" x14ac:dyDescent="0.25">
      <c r="A83" s="684" t="s">
        <v>1021</v>
      </c>
      <c r="B83" s="779">
        <v>520</v>
      </c>
      <c r="C83" s="634"/>
      <c r="D83" s="780">
        <f>+ROUND(SUM(D74:D82),2)</f>
        <v>0</v>
      </c>
      <c r="E83" s="781">
        <f>+ROUND(SUM(E74:E82),2)</f>
        <v>0</v>
      </c>
      <c r="F83" s="673"/>
      <c r="G83" s="780">
        <f>+ROUND(SUM(G74:G82),2)</f>
        <v>1087768936.96</v>
      </c>
      <c r="H83" s="781">
        <f>+ROUND(SUM(H74:H82),2)</f>
        <v>828371268.78999996</v>
      </c>
      <c r="I83" s="673"/>
      <c r="J83" s="780">
        <f>+ROUND(SUM(J74:J82),2)</f>
        <v>179270875.44999999</v>
      </c>
      <c r="K83" s="781">
        <f>+ROUND(SUM(K74:K82),2)</f>
        <v>233326207.38</v>
      </c>
      <c r="L83" s="673"/>
      <c r="M83" s="780">
        <f>+ROUND(SUM(M74:M82),2)</f>
        <v>1267039812.4100001</v>
      </c>
      <c r="N83" s="781">
        <f>+ROUND(SUM(N74:N82),2)</f>
        <v>1061697476.17</v>
      </c>
      <c r="O83" s="619"/>
      <c r="P83" s="782">
        <f>+ROUND(+SUM(P78:P82),2)</f>
        <v>0</v>
      </c>
      <c r="Q83" s="783">
        <f>+ROUND(+SUM(Q78:Q82),2)</f>
        <v>0</v>
      </c>
      <c r="R83" s="619"/>
      <c r="S83" s="619"/>
      <c r="T83" s="619"/>
      <c r="U83" s="619"/>
      <c r="V83" s="619"/>
      <c r="W83" s="619"/>
      <c r="X83" s="619"/>
      <c r="Y83" s="619"/>
      <c r="Z83" s="619"/>
    </row>
    <row r="84" spans="1:26" ht="15.75" x14ac:dyDescent="0.25">
      <c r="A84" s="718" t="s">
        <v>1066</v>
      </c>
      <c r="B84" s="766"/>
      <c r="C84" s="634"/>
      <c r="D84" s="667" t="str">
        <f>+IF(+OR(D85&lt;0,D86&lt;0),"НЕРАВНЕНИЕ !"," ")</f>
        <v xml:space="preserve"> </v>
      </c>
      <c r="E84" s="668" t="str">
        <f>+IF(+OR(E85&lt;0,E86&lt;0),"НЕРАВНЕНИЕ !"," ")</f>
        <v xml:space="preserve"> </v>
      </c>
      <c r="F84" s="673"/>
      <c r="G84" s="667" t="str">
        <f>+IF(+OR(G85&lt;0,G86&lt;0),"НЕРАВНЕНИЕ !"," ")</f>
        <v xml:space="preserve"> </v>
      </c>
      <c r="H84" s="668" t="str">
        <f>+IF(+OR(H85&lt;0,H86&lt;0),"НЕРАВНЕНИЕ !"," ")</f>
        <v xml:space="preserve"> </v>
      </c>
      <c r="I84" s="673"/>
      <c r="J84" s="667" t="str">
        <f>+IF(+OR(J85&lt;0,J86&lt;0),"НЕРАВНЕНИЕ !"," ")</f>
        <v xml:space="preserve"> </v>
      </c>
      <c r="K84" s="668" t="str">
        <f>+IF(+OR(K85&lt;0,K86&lt;0),"НЕРАВНЕНИЕ !"," ")</f>
        <v xml:space="preserve"> </v>
      </c>
      <c r="L84" s="673"/>
      <c r="M84" s="667" t="str">
        <f>+IF(+OR(M85&lt;0,M86&lt;0),"НЕРАВНЕНИЕ !"," ")</f>
        <v xml:space="preserve"> </v>
      </c>
      <c r="N84" s="668" t="str">
        <f>+IF(+OR(N85&lt;0,N86&lt;0),"НЕРАВНЕНИЕ !"," ")</f>
        <v xml:space="preserve"> </v>
      </c>
      <c r="O84" s="619"/>
      <c r="P84" s="712" t="s">
        <v>1032</v>
      </c>
      <c r="Q84" s="713" t="s">
        <v>1033</v>
      </c>
      <c r="R84" s="619"/>
      <c r="S84" s="619"/>
      <c r="T84" s="619"/>
      <c r="U84" s="619"/>
      <c r="V84" s="619"/>
      <c r="W84" s="619"/>
      <c r="X84" s="619"/>
      <c r="Y84" s="619"/>
      <c r="Z84" s="619"/>
    </row>
    <row r="85" spans="1:26" ht="15.75" x14ac:dyDescent="0.25">
      <c r="A85" s="711" t="s">
        <v>1067</v>
      </c>
      <c r="B85" s="757">
        <v>531</v>
      </c>
      <c r="C85" s="634"/>
      <c r="D85" s="671">
        <v>0</v>
      </c>
      <c r="E85" s="672">
        <v>0</v>
      </c>
      <c r="F85" s="673"/>
      <c r="G85" s="671">
        <v>0</v>
      </c>
      <c r="H85" s="672">
        <v>0</v>
      </c>
      <c r="I85" s="673"/>
      <c r="J85" s="671">
        <v>0</v>
      </c>
      <c r="K85" s="672">
        <v>0</v>
      </c>
      <c r="L85" s="673"/>
      <c r="M85" s="671">
        <f>+ROUND(+D85+G85+J85,2)</f>
        <v>0</v>
      </c>
      <c r="N85" s="672">
        <f>+ROUND(+E85+H85+K85,2)</f>
        <v>0</v>
      </c>
      <c r="O85" s="619"/>
      <c r="P85" s="716" t="s">
        <v>1085</v>
      </c>
      <c r="Q85" s="716" t="s">
        <v>1085</v>
      </c>
      <c r="R85" s="619"/>
      <c r="S85" s="619"/>
      <c r="T85" s="619"/>
      <c r="U85" s="619"/>
      <c r="V85" s="619"/>
      <c r="W85" s="619"/>
      <c r="X85" s="619"/>
      <c r="Y85" s="619"/>
      <c r="Z85" s="619"/>
    </row>
    <row r="86" spans="1:26" ht="15.75" x14ac:dyDescent="0.25">
      <c r="A86" s="784" t="s">
        <v>1068</v>
      </c>
      <c r="B86" s="758">
        <v>532</v>
      </c>
      <c r="C86" s="634"/>
      <c r="D86" s="682">
        <v>0</v>
      </c>
      <c r="E86" s="683">
        <v>0</v>
      </c>
      <c r="F86" s="673"/>
      <c r="G86" s="682">
        <v>0</v>
      </c>
      <c r="H86" s="683">
        <v>26311430.969999999</v>
      </c>
      <c r="I86" s="673"/>
      <c r="J86" s="682">
        <v>0</v>
      </c>
      <c r="K86" s="683">
        <v>0</v>
      </c>
      <c r="L86" s="673"/>
      <c r="M86" s="682">
        <f>+ROUND(+D86+G86+J86,2)</f>
        <v>0</v>
      </c>
      <c r="N86" s="683">
        <f>+ROUND(+E86+H86+K86,2)</f>
        <v>26311430.969999999</v>
      </c>
      <c r="O86" s="619"/>
      <c r="P86" s="840" t="s">
        <v>1085</v>
      </c>
      <c r="Q86" s="840"/>
      <c r="R86" s="619"/>
      <c r="S86" s="619"/>
      <c r="T86" s="619"/>
      <c r="U86" s="619"/>
      <c r="V86" s="619"/>
      <c r="W86" s="619"/>
      <c r="X86" s="619"/>
      <c r="Y86" s="619"/>
      <c r="Z86" s="619"/>
    </row>
    <row r="87" spans="1:26" ht="15.75" x14ac:dyDescent="0.25">
      <c r="A87" s="684" t="s">
        <v>1004</v>
      </c>
      <c r="B87" s="764">
        <v>530</v>
      </c>
      <c r="C87" s="634"/>
      <c r="D87" s="686">
        <f>+ROUND(+D85+D86,2)</f>
        <v>0</v>
      </c>
      <c r="E87" s="687">
        <f>+ROUND(+E85+E86,2)</f>
        <v>0</v>
      </c>
      <c r="F87" s="673"/>
      <c r="G87" s="686">
        <f>+ROUND(+G85+G86,2)</f>
        <v>0</v>
      </c>
      <c r="H87" s="687">
        <f>+ROUND(+H85+H86,2)</f>
        <v>26311430.969999999</v>
      </c>
      <c r="I87" s="673"/>
      <c r="J87" s="686">
        <f>+ROUND(+J85+J86,2)</f>
        <v>0</v>
      </c>
      <c r="K87" s="687">
        <f>+ROUND(+K85+K86,2)</f>
        <v>0</v>
      </c>
      <c r="L87" s="673"/>
      <c r="M87" s="686">
        <f>+ROUND(+M85+M86,2)</f>
        <v>0</v>
      </c>
      <c r="N87" s="687">
        <f>+ROUND(+N85+N86,2)</f>
        <v>26311430.969999999</v>
      </c>
      <c r="O87" s="619"/>
      <c r="P87" s="841" t="s">
        <v>1085</v>
      </c>
      <c r="Q87" s="841"/>
      <c r="R87" s="619"/>
      <c r="S87" s="619"/>
      <c r="T87" s="619"/>
      <c r="U87" s="619"/>
      <c r="V87" s="619"/>
      <c r="W87" s="619"/>
      <c r="X87" s="619"/>
      <c r="Y87" s="619"/>
      <c r="Z87" s="619"/>
    </row>
    <row r="88" spans="1:26" ht="5.25" customHeight="1" x14ac:dyDescent="0.25">
      <c r="A88" s="665"/>
      <c r="B88" s="766"/>
      <c r="C88" s="634"/>
      <c r="D88" s="688"/>
      <c r="E88" s="689"/>
      <c r="F88" s="673"/>
      <c r="G88" s="688"/>
      <c r="H88" s="689"/>
      <c r="I88" s="673"/>
      <c r="J88" s="688"/>
      <c r="K88" s="689"/>
      <c r="L88" s="673"/>
      <c r="M88" s="688"/>
      <c r="N88" s="689"/>
      <c r="O88" s="619"/>
      <c r="P88" s="619"/>
      <c r="Q88" s="619"/>
      <c r="R88" s="619"/>
      <c r="S88" s="619"/>
      <c r="T88" s="619"/>
      <c r="U88" s="619"/>
      <c r="V88" s="619"/>
      <c r="W88" s="619"/>
      <c r="X88" s="619"/>
      <c r="Y88" s="619"/>
      <c r="Z88" s="619"/>
    </row>
    <row r="89" spans="1:26" ht="19.5" thickBot="1" x14ac:dyDescent="0.35">
      <c r="A89" s="759" t="s">
        <v>1069</v>
      </c>
      <c r="B89" s="760">
        <v>500</v>
      </c>
      <c r="C89" s="634"/>
      <c r="D89" s="692">
        <f>+ROUND(+D72+D83+D87,2)</f>
        <v>0</v>
      </c>
      <c r="E89" s="693">
        <f>+ROUND(+E72+E83+E87,2)</f>
        <v>0</v>
      </c>
      <c r="F89" s="673"/>
      <c r="G89" s="785">
        <f>+ROUND(+G72+G83+G87,2)</f>
        <v>1087768936.96</v>
      </c>
      <c r="H89" s="786">
        <f>+ROUND(+H72+H83+H87,2)</f>
        <v>854682699.75999999</v>
      </c>
      <c r="I89" s="673"/>
      <c r="J89" s="692">
        <f>+ROUND(+J72+J83+J87,2)</f>
        <v>179270875.44999999</v>
      </c>
      <c r="K89" s="693">
        <f>+ROUND(+K72+K83+K87,2)</f>
        <v>233326207.38</v>
      </c>
      <c r="L89" s="673"/>
      <c r="M89" s="692">
        <f>+ROUND(+M72+M83+M87,2)</f>
        <v>1267039812.4100001</v>
      </c>
      <c r="N89" s="786">
        <f>+ROUND(+N72+N83+N87,2)</f>
        <v>1088008907.1400001</v>
      </c>
      <c r="O89" s="619"/>
      <c r="P89" s="619"/>
      <c r="Q89" s="619"/>
      <c r="R89" s="619"/>
      <c r="S89" s="619"/>
      <c r="T89" s="619"/>
      <c r="U89" s="619"/>
      <c r="V89" s="619"/>
      <c r="W89" s="619"/>
      <c r="X89" s="619"/>
      <c r="Y89" s="619"/>
      <c r="Z89" s="619"/>
    </row>
    <row r="90" spans="1:26" ht="6" customHeight="1" x14ac:dyDescent="0.25">
      <c r="A90" s="665"/>
      <c r="B90" s="766"/>
      <c r="C90" s="634"/>
      <c r="D90" s="688"/>
      <c r="E90" s="689"/>
      <c r="F90" s="673"/>
      <c r="G90" s="688"/>
      <c r="H90" s="689"/>
      <c r="I90" s="673"/>
      <c r="J90" s="688"/>
      <c r="K90" s="689"/>
      <c r="L90" s="673"/>
      <c r="M90" s="688"/>
      <c r="N90" s="689"/>
      <c r="O90" s="619"/>
      <c r="P90" s="619"/>
      <c r="Q90" s="619"/>
      <c r="R90" s="619"/>
      <c r="S90" s="619"/>
      <c r="T90" s="619"/>
      <c r="U90" s="619"/>
      <c r="V90" s="619"/>
      <c r="W90" s="619"/>
      <c r="X90" s="619"/>
      <c r="Y90" s="619"/>
      <c r="Z90" s="619"/>
    </row>
    <row r="91" spans="1:26" ht="19.5" customHeight="1" thickBot="1" x14ac:dyDescent="0.35">
      <c r="A91" s="787" t="s">
        <v>1070</v>
      </c>
      <c r="B91" s="788">
        <v>600</v>
      </c>
      <c r="C91" s="634"/>
      <c r="D91" s="789">
        <f>ROUND(+D66+D89,2)</f>
        <v>0</v>
      </c>
      <c r="E91" s="790">
        <f>ROUND(+E66+E89,2)</f>
        <v>0</v>
      </c>
      <c r="F91" s="673"/>
      <c r="G91" s="789">
        <f>ROUND(+G66+G89,2)</f>
        <v>5203867684.7600002</v>
      </c>
      <c r="H91" s="790">
        <f>ROUND(+H66+H89,2)</f>
        <v>4976498524.6000004</v>
      </c>
      <c r="I91" s="673"/>
      <c r="J91" s="789">
        <f>ROUND(+J66+J89,2)</f>
        <v>363232905.37</v>
      </c>
      <c r="K91" s="790">
        <f>ROUND(+K66+K89,2)</f>
        <v>926843906.01999998</v>
      </c>
      <c r="L91" s="673"/>
      <c r="M91" s="789">
        <f>ROUND(+M66+M89,2)</f>
        <v>5567100590.1300001</v>
      </c>
      <c r="N91" s="790">
        <f>ROUND(+N66+N89,2)</f>
        <v>5903342430.6199999</v>
      </c>
      <c r="O91" s="619"/>
      <c r="P91" s="619"/>
      <c r="Q91" s="619"/>
      <c r="R91" s="619"/>
      <c r="S91" s="619"/>
      <c r="T91" s="619"/>
      <c r="U91" s="619"/>
      <c r="V91" s="619"/>
      <c r="W91" s="619"/>
      <c r="X91" s="619"/>
      <c r="Y91" s="619"/>
      <c r="Z91" s="619"/>
    </row>
    <row r="92" spans="1:26" ht="21" customHeight="1" thickTop="1" thickBot="1" x14ac:dyDescent="0.3">
      <c r="A92" s="791" t="s">
        <v>1071</v>
      </c>
      <c r="B92" s="792">
        <v>650</v>
      </c>
      <c r="C92" s="634"/>
      <c r="D92" s="726">
        <v>0</v>
      </c>
      <c r="E92" s="727">
        <v>0</v>
      </c>
      <c r="F92" s="673"/>
      <c r="G92" s="726">
        <v>48140953926.779999</v>
      </c>
      <c r="H92" s="727">
        <v>44079983554.779999</v>
      </c>
      <c r="I92" s="673"/>
      <c r="J92" s="726">
        <v>0</v>
      </c>
      <c r="K92" s="727">
        <v>0</v>
      </c>
      <c r="L92" s="673"/>
      <c r="M92" s="726">
        <f>+ROUND(+D92+G92+J92,2)</f>
        <v>48140953926.779999</v>
      </c>
      <c r="N92" s="727">
        <f>+ROUND(+E92+H92+K92,2)</f>
        <v>44079983554.779999</v>
      </c>
      <c r="O92" s="619"/>
      <c r="P92" s="619"/>
      <c r="Q92" s="619"/>
      <c r="R92" s="619"/>
      <c r="S92" s="619"/>
      <c r="T92" s="619"/>
      <c r="U92" s="619"/>
      <c r="V92" s="619"/>
      <c r="W92" s="619"/>
      <c r="X92" s="619"/>
      <c r="Y92" s="619"/>
      <c r="Z92" s="619"/>
    </row>
    <row r="93" spans="1:26" ht="16.5" thickTop="1" x14ac:dyDescent="0.25">
      <c r="A93" s="728"/>
      <c r="B93" s="635"/>
      <c r="C93" s="634"/>
      <c r="D93" s="730" t="str">
        <f>+IF(+OR(E92&lt;0),"НЕРАВНЕНИЕ !"," ")</f>
        <v xml:space="preserve"> </v>
      </c>
      <c r="E93" s="730" t="str">
        <f>+IF(+OR(D92&lt;0),"НЕРАВНЕНИЕ !"," ")</f>
        <v xml:space="preserve"> </v>
      </c>
      <c r="F93" s="634"/>
      <c r="G93" s="730" t="str">
        <f>+IF(+OR(G92&lt;0),"НЕРАВНЕНИЕ !"," ")</f>
        <v xml:space="preserve"> </v>
      </c>
      <c r="H93" s="730" t="str">
        <f>+IF(+OR(H92&lt;0),"НЕРАВНЕНИЕ !"," ")</f>
        <v xml:space="preserve"> </v>
      </c>
      <c r="I93" s="634"/>
      <c r="J93" s="730" t="str">
        <f>+IF(+OR(J92&lt;0),"НЕРАВНЕНИЕ !"," ")</f>
        <v xml:space="preserve"> </v>
      </c>
      <c r="K93" s="730" t="str">
        <f>+IF(+OR(K92&lt;0),"НЕРАВНЕНИЕ !"," ")</f>
        <v xml:space="preserve"> </v>
      </c>
      <c r="L93" s="634"/>
      <c r="M93" s="730" t="str">
        <f>+IF(+OR(M92&lt;0),"НЕРАВНЕНИЕ !"," ")</f>
        <v xml:space="preserve"> </v>
      </c>
      <c r="N93" s="730" t="str">
        <f>+IF(+OR(N92&lt;0),"НЕРАВНЕНИЕ !"," ")</f>
        <v xml:space="preserve"> </v>
      </c>
      <c r="O93" s="619"/>
      <c r="P93" s="619"/>
      <c r="Q93" s="619"/>
      <c r="R93" s="619"/>
      <c r="S93" s="619"/>
      <c r="T93" s="619"/>
      <c r="U93" s="619"/>
      <c r="V93" s="619"/>
      <c r="W93" s="619"/>
      <c r="X93" s="619"/>
      <c r="Y93" s="619"/>
      <c r="Z93" s="619"/>
    </row>
    <row r="94" spans="1:26" ht="18.75" x14ac:dyDescent="0.3">
      <c r="A94" s="793"/>
      <c r="B94" s="794"/>
      <c r="C94" s="634"/>
      <c r="D94" s="795"/>
      <c r="E94" s="795"/>
      <c r="F94" s="634"/>
      <c r="G94" s="796"/>
      <c r="H94" s="797"/>
      <c r="I94" s="634"/>
      <c r="J94" s="795"/>
      <c r="K94" s="796"/>
      <c r="L94" s="634"/>
      <c r="M94" s="795"/>
      <c r="N94" s="796"/>
      <c r="O94" s="619"/>
      <c r="P94" s="619"/>
      <c r="Q94" s="619"/>
      <c r="R94" s="619"/>
      <c r="S94" s="619"/>
      <c r="T94" s="619"/>
      <c r="U94" s="619"/>
      <c r="V94" s="619"/>
      <c r="W94" s="619"/>
      <c r="X94" s="619"/>
      <c r="Y94" s="619"/>
      <c r="Z94" s="619"/>
    </row>
    <row r="95" spans="1:26" ht="4.5" customHeight="1" x14ac:dyDescent="0.25">
      <c r="A95" s="795"/>
      <c r="B95" s="795"/>
      <c r="C95" s="795"/>
      <c r="D95" s="795"/>
      <c r="E95" s="795"/>
      <c r="F95" s="634"/>
      <c r="G95" s="796"/>
      <c r="H95" s="798"/>
      <c r="I95" s="634"/>
      <c r="J95" s="799"/>
      <c r="K95" s="796"/>
      <c r="L95" s="634"/>
      <c r="M95" s="799"/>
      <c r="N95" s="796"/>
      <c r="O95" s="619"/>
      <c r="P95" s="619"/>
      <c r="Q95" s="619"/>
      <c r="R95" s="619"/>
      <c r="S95" s="619"/>
      <c r="T95" s="619"/>
      <c r="U95" s="619"/>
      <c r="V95" s="619"/>
      <c r="W95" s="619"/>
      <c r="X95" s="619"/>
      <c r="Y95" s="619"/>
      <c r="Z95" s="619"/>
    </row>
    <row r="96" spans="1:26" ht="18.75" x14ac:dyDescent="0.3">
      <c r="A96" s="800"/>
      <c r="B96" s="801" t="s">
        <v>1072</v>
      </c>
      <c r="C96" s="634"/>
      <c r="D96" s="802">
        <v>44256</v>
      </c>
      <c r="E96" s="800" t="s">
        <v>1073</v>
      </c>
      <c r="F96" s="634"/>
      <c r="G96" s="796"/>
      <c r="H96" s="803"/>
      <c r="I96" s="804"/>
      <c r="J96" s="805" t="s">
        <v>1074</v>
      </c>
      <c r="K96" s="795"/>
      <c r="L96" s="634"/>
      <c r="M96" s="806"/>
      <c r="N96" s="807"/>
      <c r="O96" s="619"/>
      <c r="P96" s="619"/>
      <c r="Q96" s="697"/>
      <c r="R96" s="619"/>
      <c r="S96" s="619"/>
      <c r="T96" s="619"/>
      <c r="U96" s="619"/>
      <c r="V96" s="619"/>
      <c r="W96" s="619"/>
      <c r="X96" s="619"/>
      <c r="Y96" s="619"/>
      <c r="Z96" s="619"/>
    </row>
    <row r="97" spans="1:26" ht="15.75" customHeight="1" x14ac:dyDescent="0.3">
      <c r="A97" s="808"/>
      <c r="B97" s="800"/>
      <c r="C97" s="634"/>
      <c r="D97" s="809"/>
      <c r="E97" s="800"/>
      <c r="F97" s="634"/>
      <c r="G97" s="796"/>
      <c r="H97" s="842" t="s">
        <v>1101</v>
      </c>
      <c r="I97" s="842"/>
      <c r="J97" s="842"/>
      <c r="K97" s="795"/>
      <c r="L97" s="795"/>
      <c r="M97" s="842" t="s">
        <v>1086</v>
      </c>
      <c r="N97" s="842"/>
      <c r="O97" s="619"/>
      <c r="P97" s="619"/>
      <c r="Q97" s="697"/>
      <c r="R97" s="619"/>
      <c r="S97" s="619"/>
      <c r="T97" s="619"/>
      <c r="U97" s="619"/>
      <c r="V97" s="619"/>
      <c r="W97" s="619"/>
      <c r="X97" s="619"/>
      <c r="Y97" s="619"/>
      <c r="Z97" s="619"/>
    </row>
    <row r="98" spans="1:26" ht="14.25" customHeight="1" x14ac:dyDescent="0.25">
      <c r="A98" s="796"/>
      <c r="B98" s="795"/>
      <c r="C98" s="634"/>
      <c r="D98" s="809"/>
      <c r="E98" s="795"/>
      <c r="F98" s="634"/>
      <c r="G98" s="795"/>
      <c r="H98" s="809"/>
      <c r="I98" s="634"/>
      <c r="J98" s="795"/>
      <c r="K98" s="795"/>
      <c r="L98" s="795"/>
      <c r="M98" s="795"/>
      <c r="N98" s="795"/>
      <c r="O98" s="619"/>
      <c r="P98" s="619"/>
      <c r="Q98" s="697" t="s">
        <v>1011</v>
      </c>
      <c r="R98" s="619"/>
      <c r="S98" s="619"/>
      <c r="T98" s="619"/>
      <c r="U98" s="619"/>
      <c r="V98" s="619"/>
      <c r="W98" s="619"/>
      <c r="X98" s="619"/>
      <c r="Y98" s="619"/>
      <c r="Z98" s="619"/>
    </row>
    <row r="99" spans="1:26" ht="16.5" thickBot="1" x14ac:dyDescent="0.3">
      <c r="A99" s="619"/>
      <c r="B99" s="619"/>
      <c r="C99" s="810"/>
      <c r="D99" s="619"/>
      <c r="E99" s="619"/>
      <c r="F99" s="810"/>
      <c r="G99" s="619"/>
      <c r="H99" s="619"/>
      <c r="I99" s="619"/>
      <c r="J99" s="619"/>
      <c r="K99" s="619"/>
      <c r="L99" s="810"/>
      <c r="M99" s="619"/>
      <c r="N99" s="619"/>
      <c r="O99" s="619"/>
      <c r="P99" s="811" t="s">
        <v>1075</v>
      </c>
      <c r="Q99" s="812"/>
      <c r="R99" s="619"/>
      <c r="S99" s="619"/>
      <c r="T99" s="619"/>
      <c r="U99" s="810"/>
      <c r="V99" s="619"/>
      <c r="W99" s="619"/>
      <c r="X99" s="619"/>
      <c r="Y99" s="619"/>
      <c r="Z99" s="619"/>
    </row>
    <row r="100" spans="1:26" ht="16.5" thickBot="1" x14ac:dyDescent="0.3">
      <c r="A100" s="813" t="s">
        <v>1076</v>
      </c>
      <c r="B100" s="814"/>
      <c r="C100" s="810"/>
      <c r="D100" s="815" t="str">
        <f>+IF(D54=+D91,"O K","НЕРАВНЕНИЕ !")</f>
        <v>O K</v>
      </c>
      <c r="E100" s="816" t="str">
        <f>+IF(E54=+E91,"O K","НЕРАВНЕНИЕ !")</f>
        <v>O K</v>
      </c>
      <c r="F100" s="810"/>
      <c r="G100" s="817" t="str">
        <f>+IF(G54=+G91,"O K","НЕРАВНЕНИЕ !")</f>
        <v>O K</v>
      </c>
      <c r="H100" s="818" t="str">
        <f>+IF(H54=+H91,"O K","НЕРАВНЕНИЕ !")</f>
        <v>O K</v>
      </c>
      <c r="I100" s="819"/>
      <c r="J100" s="820" t="str">
        <f>+IF(J54=+J91,"O K","НЕРАВНЕНИЕ !")</f>
        <v>O K</v>
      </c>
      <c r="K100" s="821" t="str">
        <f>+IF(K54=+K91,"O K","НЕРАВНЕНИЕ !")</f>
        <v>O K</v>
      </c>
      <c r="L100" s="822"/>
      <c r="M100" s="823" t="str">
        <f>+IF(M54=+M91,"O K","НЕРАВНЕНИЕ !")</f>
        <v>O K</v>
      </c>
      <c r="N100" s="824" t="str">
        <f>+IF(N54=+N91,"O K","НЕРАВНЕНИЕ !")</f>
        <v>O K</v>
      </c>
      <c r="O100" s="819"/>
      <c r="P100" s="825" t="str">
        <f>+IF(ROUND(+P46,2)=+ROUND(P83-P65-P64,2),"O K","НЕРАВНЕНИЕ !")</f>
        <v>O K</v>
      </c>
      <c r="Q100" s="825" t="str">
        <f>+IF(ROUND(+Q46,2)=+ROUND(Q83-Q65-Q64,2),"O K","НЕРАВНЕНИЕ !")</f>
        <v>O K</v>
      </c>
      <c r="R100" s="619"/>
      <c r="S100" s="619"/>
      <c r="T100" s="619"/>
      <c r="U100" s="810"/>
      <c r="V100" s="619"/>
      <c r="W100" s="619"/>
      <c r="X100" s="619"/>
      <c r="Y100" s="619"/>
      <c r="Z100" s="619"/>
    </row>
    <row r="101" spans="1:26" ht="16.5" thickBot="1" x14ac:dyDescent="0.3">
      <c r="A101" s="826" t="s">
        <v>1077</v>
      </c>
      <c r="B101" s="827"/>
      <c r="C101" s="810"/>
      <c r="D101" s="815" t="s">
        <v>1085</v>
      </c>
      <c r="E101" s="816" t="s">
        <v>1085</v>
      </c>
      <c r="F101" s="810"/>
      <c r="G101" s="817" t="s">
        <v>1085</v>
      </c>
      <c r="H101" s="818" t="s">
        <v>1085</v>
      </c>
      <c r="I101" s="819"/>
      <c r="J101" s="820" t="s">
        <v>1085</v>
      </c>
      <c r="K101" s="821" t="s">
        <v>1085</v>
      </c>
      <c r="L101" s="822"/>
      <c r="M101" s="828" t="s">
        <v>1085</v>
      </c>
      <c r="N101" s="824" t="s">
        <v>1085</v>
      </c>
      <c r="O101" s="819"/>
      <c r="P101" s="825">
        <f>+ROUND(+P46-(P83-P65-P64),2)</f>
        <v>0</v>
      </c>
      <c r="Q101" s="825">
        <f>+ROUND(+Q46-(Q83-Q64-Q65),2)</f>
        <v>0</v>
      </c>
      <c r="R101" s="619"/>
      <c r="S101" s="619"/>
      <c r="T101" s="619"/>
      <c r="U101" s="810"/>
      <c r="V101" s="619"/>
      <c r="W101" s="619"/>
      <c r="X101" s="619"/>
      <c r="Y101" s="619"/>
      <c r="Z101" s="619"/>
    </row>
    <row r="102" spans="1:26" ht="16.5" thickBot="1" x14ac:dyDescent="0.3">
      <c r="A102" s="619"/>
      <c r="B102" s="619"/>
      <c r="C102" s="810"/>
      <c r="D102" s="619"/>
      <c r="E102" s="619"/>
      <c r="F102" s="810"/>
      <c r="G102" s="819"/>
      <c r="H102" s="819"/>
      <c r="I102" s="819"/>
      <c r="J102" s="819"/>
      <c r="K102" s="819"/>
      <c r="L102" s="822"/>
      <c r="M102" s="819"/>
      <c r="N102" s="819"/>
      <c r="O102" s="819"/>
      <c r="P102" s="829" t="s">
        <v>1078</v>
      </c>
      <c r="Q102" s="830"/>
      <c r="R102" s="619"/>
      <c r="S102" s="619"/>
      <c r="T102" s="619"/>
      <c r="U102" s="810"/>
      <c r="V102" s="619"/>
      <c r="W102" s="619"/>
      <c r="X102" s="619"/>
      <c r="Y102" s="619"/>
      <c r="Z102" s="619"/>
    </row>
    <row r="103" spans="1:26" ht="16.5" thickBot="1" x14ac:dyDescent="0.3">
      <c r="A103" s="813" t="s">
        <v>1079</v>
      </c>
      <c r="B103" s="814"/>
      <c r="C103" s="810"/>
      <c r="D103" s="815">
        <f>+ROUND(+D54-D91,2)</f>
        <v>0</v>
      </c>
      <c r="E103" s="816">
        <f>+ROUND(+E54-E91,2)</f>
        <v>0</v>
      </c>
      <c r="F103" s="810"/>
      <c r="G103" s="817">
        <f>+ROUND(+G54-G91,2)</f>
        <v>0</v>
      </c>
      <c r="H103" s="818">
        <f>+ROUND(+H54-H91,2)</f>
        <v>0</v>
      </c>
      <c r="I103" s="819"/>
      <c r="J103" s="820">
        <f>+ROUND(+J54-J91,2)</f>
        <v>0</v>
      </c>
      <c r="K103" s="821">
        <f>+ROUND(+K54-K91,2)</f>
        <v>0</v>
      </c>
      <c r="L103" s="822"/>
      <c r="M103" s="823">
        <f>+ROUND(+M54-M91,2)</f>
        <v>0</v>
      </c>
      <c r="N103" s="824">
        <f>+ROUND(+N54-N91,2)</f>
        <v>0</v>
      </c>
      <c r="O103" s="819"/>
      <c r="P103" s="831" t="s">
        <v>1080</v>
      </c>
      <c r="Q103" s="832"/>
      <c r="R103" s="619"/>
      <c r="S103" s="619"/>
      <c r="T103" s="619"/>
      <c r="U103" s="810"/>
      <c r="V103" s="619"/>
      <c r="W103" s="619"/>
      <c r="X103" s="619"/>
      <c r="Y103" s="619"/>
      <c r="Z103" s="619"/>
    </row>
    <row r="104" spans="1:26" ht="16.5" thickBot="1" x14ac:dyDescent="0.3">
      <c r="A104" s="833" t="s">
        <v>1081</v>
      </c>
      <c r="B104" s="827"/>
      <c r="C104" s="810"/>
      <c r="D104" s="815">
        <v>0</v>
      </c>
      <c r="E104" s="816">
        <v>0</v>
      </c>
      <c r="F104" s="810"/>
      <c r="G104" s="817">
        <v>0</v>
      </c>
      <c r="H104" s="818">
        <v>0</v>
      </c>
      <c r="I104" s="819"/>
      <c r="J104" s="820">
        <v>0</v>
      </c>
      <c r="K104" s="821">
        <v>0</v>
      </c>
      <c r="L104" s="822"/>
      <c r="M104" s="823">
        <f>+ROUND(+D104+G104+J104,2)</f>
        <v>0</v>
      </c>
      <c r="N104" s="824">
        <f>+ROUND(+E104+H104+K104,2)</f>
        <v>0</v>
      </c>
      <c r="O104" s="819"/>
      <c r="P104" s="834" t="s">
        <v>1082</v>
      </c>
      <c r="Q104" s="835" t="str">
        <f>+Q35</f>
        <v xml:space="preserve">'Intra-Balances' </v>
      </c>
      <c r="R104" s="619"/>
      <c r="S104" s="619"/>
      <c r="T104" s="619"/>
      <c r="U104" s="810"/>
      <c r="V104" s="619"/>
      <c r="W104" s="619"/>
      <c r="X104" s="619"/>
      <c r="Y104" s="619"/>
      <c r="Z104" s="619"/>
    </row>
    <row r="105" spans="1:26" ht="15.75" x14ac:dyDescent="0.25">
      <c r="A105" s="619"/>
      <c r="B105" s="619"/>
      <c r="C105" s="810"/>
      <c r="D105" s="619"/>
      <c r="E105" s="619"/>
      <c r="F105" s="810"/>
      <c r="G105" s="619"/>
      <c r="H105" s="619"/>
      <c r="I105" s="810"/>
      <c r="J105" s="619"/>
      <c r="K105" s="619"/>
      <c r="L105" s="810"/>
      <c r="M105" s="619"/>
      <c r="N105" s="619"/>
      <c r="O105" s="619"/>
      <c r="P105" s="836" t="s">
        <v>1083</v>
      </c>
      <c r="Q105" s="837" t="str">
        <f>+Q36</f>
        <v>'Municipal-Bal'</v>
      </c>
      <c r="R105" s="619"/>
      <c r="S105" s="619"/>
      <c r="T105" s="619"/>
      <c r="U105" s="619"/>
      <c r="V105" s="619"/>
      <c r="W105" s="619"/>
      <c r="X105" s="619"/>
      <c r="Y105" s="619"/>
      <c r="Z105" s="619"/>
    </row>
    <row r="106" spans="1:26" ht="15.75" x14ac:dyDescent="0.25">
      <c r="A106" s="619"/>
      <c r="B106" s="619"/>
      <c r="C106" s="810"/>
      <c r="D106" s="619"/>
      <c r="E106" s="619"/>
      <c r="F106" s="810"/>
      <c r="G106" s="619"/>
      <c r="H106" s="619"/>
      <c r="I106" s="810"/>
      <c r="J106" s="619"/>
      <c r="K106" s="619"/>
      <c r="L106" s="810"/>
      <c r="M106" s="619"/>
      <c r="N106" s="619"/>
      <c r="O106" s="619"/>
      <c r="P106" s="619"/>
      <c r="Q106" s="619"/>
      <c r="R106" s="619"/>
      <c r="S106" s="619"/>
      <c r="T106" s="619"/>
      <c r="U106" s="619"/>
      <c r="V106" s="619"/>
      <c r="W106" s="619"/>
      <c r="X106" s="619"/>
      <c r="Y106" s="619"/>
      <c r="Z106" s="619"/>
    </row>
    <row r="107" spans="1:26" x14ac:dyDescent="0.2">
      <c r="A107" s="619"/>
      <c r="B107" s="619"/>
      <c r="C107" s="619"/>
      <c r="D107" s="619"/>
      <c r="E107" s="619"/>
      <c r="F107" s="619"/>
      <c r="G107" s="619"/>
      <c r="H107" s="619"/>
      <c r="I107" s="619"/>
      <c r="J107" s="619"/>
      <c r="K107" s="619"/>
      <c r="L107" s="619"/>
      <c r="M107" s="619"/>
      <c r="N107" s="619"/>
      <c r="O107" s="619"/>
      <c r="P107" s="619"/>
      <c r="Q107" s="619"/>
      <c r="R107" s="619"/>
      <c r="S107" s="619"/>
      <c r="T107" s="619"/>
      <c r="U107" s="619"/>
      <c r="V107" s="619"/>
      <c r="W107" s="619"/>
      <c r="X107" s="619"/>
      <c r="Y107" s="619"/>
      <c r="Z107" s="619"/>
    </row>
    <row r="108" spans="1:26" x14ac:dyDescent="0.2">
      <c r="A108" s="619"/>
      <c r="B108" s="619"/>
      <c r="C108" s="619"/>
      <c r="D108" s="619"/>
      <c r="E108" s="619"/>
      <c r="F108" s="619"/>
      <c r="G108" s="619"/>
      <c r="H108" s="619"/>
      <c r="I108" s="619"/>
      <c r="J108" s="619"/>
      <c r="K108" s="619"/>
      <c r="L108" s="619"/>
      <c r="M108" s="619"/>
      <c r="N108" s="619"/>
      <c r="O108" s="619"/>
      <c r="P108" s="619"/>
      <c r="Q108" s="619"/>
      <c r="R108" s="619"/>
      <c r="S108" s="619"/>
      <c r="T108" s="619"/>
      <c r="U108" s="619"/>
      <c r="V108" s="619"/>
      <c r="W108" s="619"/>
      <c r="X108" s="619"/>
      <c r="Y108" s="619"/>
      <c r="Z108" s="619"/>
    </row>
    <row r="109" spans="1:26" x14ac:dyDescent="0.2">
      <c r="A109" s="619"/>
      <c r="B109" s="619"/>
      <c r="C109" s="619"/>
      <c r="D109" s="619"/>
      <c r="E109" s="619"/>
      <c r="F109" s="619"/>
      <c r="G109" s="619"/>
      <c r="H109" s="838"/>
      <c r="I109" s="619"/>
      <c r="J109" s="619"/>
      <c r="K109" s="619"/>
      <c r="L109" s="619"/>
      <c r="M109" s="619"/>
      <c r="N109" s="619"/>
      <c r="O109" s="619"/>
      <c r="P109" s="619"/>
      <c r="Q109" s="619"/>
      <c r="R109" s="619"/>
      <c r="S109" s="619"/>
      <c r="T109" s="619"/>
      <c r="U109" s="619"/>
      <c r="V109" s="619"/>
      <c r="W109" s="619"/>
      <c r="X109" s="619"/>
      <c r="Y109" s="619"/>
      <c r="Z109" s="619"/>
    </row>
    <row r="110" spans="1:26" x14ac:dyDescent="0.2">
      <c r="A110" s="619"/>
      <c r="B110" s="619"/>
      <c r="C110" s="619"/>
      <c r="D110" s="619"/>
      <c r="E110" s="619"/>
      <c r="F110" s="619"/>
      <c r="G110" s="619"/>
      <c r="H110" s="838"/>
      <c r="I110" s="619"/>
      <c r="J110" s="619"/>
      <c r="K110" s="619"/>
      <c r="L110" s="619"/>
      <c r="M110" s="619"/>
      <c r="N110" s="619"/>
      <c r="O110" s="619"/>
      <c r="P110" s="619"/>
      <c r="Q110" s="619"/>
      <c r="R110" s="619"/>
      <c r="S110" s="619"/>
      <c r="T110" s="619"/>
      <c r="U110" s="619"/>
      <c r="V110" s="619"/>
      <c r="W110" s="619"/>
      <c r="X110" s="619"/>
      <c r="Y110" s="619"/>
      <c r="Z110" s="619"/>
    </row>
    <row r="111" spans="1:26" x14ac:dyDescent="0.2">
      <c r="A111" s="619"/>
      <c r="B111" s="619"/>
      <c r="C111" s="619"/>
      <c r="D111" s="619"/>
      <c r="E111" s="619"/>
      <c r="F111" s="619"/>
      <c r="G111" s="619"/>
      <c r="H111" s="839"/>
      <c r="I111" s="619"/>
      <c r="J111" s="619"/>
      <c r="K111" s="619"/>
      <c r="L111" s="619"/>
      <c r="M111" s="619"/>
      <c r="N111" s="619"/>
      <c r="O111" s="619"/>
      <c r="P111" s="619"/>
      <c r="Q111" s="619"/>
      <c r="R111" s="619"/>
      <c r="S111" s="619"/>
      <c r="T111" s="619"/>
      <c r="U111" s="619"/>
      <c r="V111" s="619"/>
      <c r="W111" s="619"/>
      <c r="X111" s="619"/>
      <c r="Y111" s="619"/>
      <c r="Z111" s="619"/>
    </row>
    <row r="112" spans="1:26" x14ac:dyDescent="0.2">
      <c r="A112" s="619"/>
      <c r="B112" s="619"/>
      <c r="C112" s="619"/>
      <c r="D112" s="619"/>
      <c r="E112" s="619"/>
      <c r="F112" s="619"/>
      <c r="G112" s="619"/>
      <c r="H112" s="619"/>
      <c r="I112" s="619"/>
      <c r="J112" s="619"/>
      <c r="K112" s="619"/>
      <c r="L112" s="619"/>
      <c r="M112" s="619"/>
      <c r="N112" s="619"/>
      <c r="O112" s="619"/>
      <c r="P112" s="619"/>
      <c r="Q112" s="619"/>
      <c r="R112" s="619"/>
      <c r="S112" s="619"/>
      <c r="T112" s="619"/>
      <c r="U112" s="619"/>
      <c r="V112" s="619"/>
      <c r="W112" s="619"/>
      <c r="X112" s="619"/>
      <c r="Y112" s="619"/>
      <c r="Z112" s="619"/>
    </row>
    <row r="113" spans="1:26" x14ac:dyDescent="0.2">
      <c r="A113" s="619"/>
      <c r="B113" s="619"/>
      <c r="C113" s="619"/>
      <c r="D113" s="619"/>
      <c r="E113" s="619"/>
      <c r="F113" s="619"/>
      <c r="G113" s="619"/>
      <c r="H113" s="619"/>
      <c r="I113" s="619"/>
      <c r="J113" s="619"/>
      <c r="K113" s="619"/>
      <c r="L113" s="619"/>
      <c r="M113" s="619"/>
      <c r="N113" s="619"/>
      <c r="O113" s="619"/>
      <c r="P113" s="619"/>
      <c r="Q113" s="619"/>
      <c r="R113" s="619"/>
      <c r="S113" s="619"/>
      <c r="T113" s="619"/>
      <c r="U113" s="619"/>
      <c r="V113" s="619"/>
      <c r="W113" s="619"/>
      <c r="X113" s="619"/>
      <c r="Y113" s="619"/>
      <c r="Z113" s="619"/>
    </row>
    <row r="114" spans="1:26" x14ac:dyDescent="0.2">
      <c r="A114" s="619"/>
      <c r="B114" s="619"/>
      <c r="C114" s="619"/>
      <c r="D114" s="619"/>
      <c r="E114" s="619"/>
      <c r="F114" s="619"/>
      <c r="G114" s="619"/>
      <c r="H114" s="619"/>
      <c r="I114" s="619"/>
      <c r="J114" s="619"/>
      <c r="K114" s="619"/>
      <c r="L114" s="619"/>
      <c r="M114" s="619"/>
      <c r="N114" s="619"/>
      <c r="O114" s="619"/>
      <c r="P114" s="619"/>
      <c r="Q114" s="619"/>
      <c r="R114" s="619"/>
      <c r="S114" s="619"/>
      <c r="T114" s="619"/>
      <c r="U114" s="619"/>
      <c r="V114" s="619"/>
      <c r="W114" s="619"/>
      <c r="X114" s="619"/>
      <c r="Y114" s="619"/>
      <c r="Z114" s="619"/>
    </row>
    <row r="115" spans="1:26" x14ac:dyDescent="0.2">
      <c r="A115" s="619"/>
      <c r="B115" s="619"/>
      <c r="C115" s="619"/>
      <c r="D115" s="619"/>
      <c r="E115" s="619"/>
      <c r="F115" s="619"/>
      <c r="G115" s="619"/>
      <c r="H115" s="619"/>
      <c r="I115" s="619"/>
      <c r="J115" s="619"/>
      <c r="K115" s="619"/>
      <c r="L115" s="619"/>
      <c r="M115" s="619"/>
      <c r="N115" s="619"/>
      <c r="O115" s="619"/>
      <c r="P115" s="619"/>
      <c r="Q115" s="619"/>
      <c r="R115" s="619"/>
      <c r="S115" s="619"/>
      <c r="T115" s="619"/>
      <c r="U115" s="619"/>
      <c r="V115" s="619"/>
      <c r="W115" s="619"/>
      <c r="X115" s="619"/>
      <c r="Y115" s="619"/>
      <c r="Z115" s="619"/>
    </row>
    <row r="116" spans="1:26" x14ac:dyDescent="0.2">
      <c r="A116" s="619"/>
      <c r="B116" s="619"/>
      <c r="C116" s="619"/>
      <c r="D116" s="619"/>
      <c r="E116" s="619"/>
      <c r="F116" s="619"/>
      <c r="G116" s="619"/>
      <c r="H116" s="619"/>
      <c r="I116" s="619"/>
      <c r="J116" s="619"/>
      <c r="K116" s="619"/>
      <c r="L116" s="619"/>
      <c r="M116" s="619"/>
      <c r="N116" s="619"/>
      <c r="O116" s="619"/>
      <c r="P116" s="619"/>
      <c r="Q116" s="619"/>
      <c r="R116" s="619"/>
      <c r="S116" s="619"/>
      <c r="T116" s="619"/>
      <c r="U116" s="619"/>
      <c r="V116" s="619"/>
      <c r="W116" s="619"/>
      <c r="X116" s="619"/>
      <c r="Y116" s="619"/>
      <c r="Z116" s="619"/>
    </row>
    <row r="117" spans="1:26" x14ac:dyDescent="0.2">
      <c r="A117" s="619"/>
      <c r="B117" s="619"/>
      <c r="C117" s="619"/>
      <c r="D117" s="619"/>
      <c r="E117" s="619"/>
      <c r="F117" s="619"/>
      <c r="G117" s="619"/>
      <c r="H117" s="619"/>
      <c r="I117" s="619"/>
      <c r="J117" s="619"/>
      <c r="K117" s="619"/>
      <c r="L117" s="619"/>
      <c r="M117" s="619"/>
      <c r="N117" s="619"/>
      <c r="O117" s="619"/>
      <c r="P117" s="619"/>
      <c r="Q117" s="619"/>
      <c r="R117" s="619"/>
      <c r="S117" s="619"/>
      <c r="T117" s="619"/>
      <c r="U117" s="619"/>
      <c r="V117" s="619"/>
      <c r="W117" s="619"/>
      <c r="X117" s="619"/>
      <c r="Y117" s="619"/>
      <c r="Z117" s="619"/>
    </row>
    <row r="118" spans="1:26" x14ac:dyDescent="0.2">
      <c r="A118" s="619"/>
      <c r="B118" s="619"/>
      <c r="C118" s="619"/>
      <c r="D118" s="619"/>
      <c r="E118" s="619"/>
      <c r="F118" s="619"/>
      <c r="G118" s="619"/>
      <c r="H118" s="619"/>
      <c r="I118" s="619"/>
      <c r="J118" s="619"/>
      <c r="K118" s="619"/>
      <c r="L118" s="619"/>
      <c r="M118" s="619"/>
      <c r="N118" s="619"/>
      <c r="O118" s="619"/>
      <c r="P118" s="619"/>
      <c r="Q118" s="619"/>
      <c r="R118" s="619"/>
      <c r="S118" s="619"/>
      <c r="T118" s="619"/>
      <c r="U118" s="619"/>
      <c r="V118" s="619"/>
      <c r="W118" s="619"/>
      <c r="X118" s="619"/>
      <c r="Y118" s="619"/>
      <c r="Z118" s="619"/>
    </row>
    <row r="119" spans="1:26" x14ac:dyDescent="0.2">
      <c r="A119" s="619"/>
      <c r="B119" s="619"/>
      <c r="C119" s="619"/>
      <c r="D119" s="619"/>
      <c r="E119" s="619"/>
      <c r="F119" s="619"/>
      <c r="G119" s="619"/>
      <c r="H119" s="619"/>
      <c r="I119" s="619"/>
      <c r="J119" s="619"/>
      <c r="K119" s="619"/>
      <c r="L119" s="619"/>
      <c r="M119" s="619"/>
      <c r="N119" s="619"/>
      <c r="O119" s="619"/>
      <c r="P119" s="619"/>
      <c r="Q119" s="619"/>
      <c r="R119" s="619"/>
      <c r="S119" s="619"/>
      <c r="T119" s="619"/>
      <c r="U119" s="619"/>
      <c r="V119" s="619"/>
      <c r="W119" s="619"/>
      <c r="X119" s="619"/>
      <c r="Y119" s="619"/>
      <c r="Z119" s="619"/>
    </row>
    <row r="120" spans="1:26" x14ac:dyDescent="0.2">
      <c r="A120" s="619"/>
      <c r="B120" s="619"/>
      <c r="C120" s="619"/>
      <c r="D120" s="619"/>
      <c r="E120" s="619"/>
      <c r="F120" s="619"/>
      <c r="G120" s="619"/>
      <c r="H120" s="619"/>
      <c r="I120" s="619"/>
      <c r="J120" s="619"/>
      <c r="K120" s="619"/>
      <c r="L120" s="619"/>
      <c r="M120" s="619"/>
      <c r="N120" s="619"/>
      <c r="O120" s="619"/>
      <c r="P120" s="619"/>
      <c r="Q120" s="619"/>
      <c r="R120" s="619"/>
      <c r="S120" s="619"/>
      <c r="T120" s="619"/>
      <c r="U120" s="619"/>
      <c r="V120" s="619"/>
      <c r="W120" s="619"/>
      <c r="X120" s="619"/>
      <c r="Y120" s="619"/>
      <c r="Z120" s="619"/>
    </row>
    <row r="121" spans="1:26" x14ac:dyDescent="0.2">
      <c r="A121" s="619"/>
      <c r="B121" s="619"/>
      <c r="C121" s="619"/>
      <c r="D121" s="619"/>
      <c r="E121" s="619"/>
      <c r="F121" s="619"/>
      <c r="G121" s="619"/>
      <c r="H121" s="619"/>
      <c r="I121" s="619"/>
      <c r="J121" s="619"/>
      <c r="K121" s="619"/>
      <c r="L121" s="619"/>
      <c r="M121" s="619"/>
      <c r="N121" s="619"/>
      <c r="O121" s="619"/>
      <c r="P121" s="619"/>
      <c r="Q121" s="619"/>
      <c r="R121" s="619"/>
      <c r="S121" s="619"/>
      <c r="T121" s="619"/>
      <c r="U121" s="619"/>
      <c r="V121" s="619"/>
      <c r="W121" s="619"/>
      <c r="X121" s="619"/>
      <c r="Y121" s="619"/>
      <c r="Z121" s="619"/>
    </row>
    <row r="122" spans="1:26" x14ac:dyDescent="0.2">
      <c r="A122" s="619"/>
      <c r="B122" s="619"/>
      <c r="C122" s="619"/>
      <c r="D122" s="619"/>
      <c r="E122" s="619"/>
      <c r="F122" s="619"/>
      <c r="G122" s="619"/>
      <c r="H122" s="619"/>
      <c r="I122" s="619"/>
      <c r="J122" s="619"/>
      <c r="K122" s="619"/>
      <c r="L122" s="619"/>
      <c r="M122" s="619"/>
      <c r="N122" s="619"/>
      <c r="O122" s="619"/>
      <c r="P122" s="619"/>
      <c r="Q122" s="619"/>
      <c r="R122" s="619"/>
      <c r="S122" s="619"/>
      <c r="T122" s="619"/>
      <c r="U122" s="619"/>
      <c r="V122" s="619"/>
      <c r="W122" s="619"/>
      <c r="X122" s="619"/>
      <c r="Y122" s="619"/>
      <c r="Z122" s="619"/>
    </row>
    <row r="123" spans="1:26" x14ac:dyDescent="0.2">
      <c r="A123" s="619"/>
      <c r="B123" s="619"/>
      <c r="C123" s="619"/>
      <c r="D123" s="619"/>
      <c r="E123" s="619"/>
      <c r="F123" s="619"/>
      <c r="G123" s="619"/>
      <c r="H123" s="619"/>
      <c r="I123" s="619"/>
      <c r="J123" s="619"/>
      <c r="K123" s="619"/>
      <c r="L123" s="619"/>
      <c r="M123" s="619"/>
      <c r="N123" s="619"/>
      <c r="O123" s="619"/>
      <c r="P123" s="619"/>
      <c r="Q123" s="619"/>
      <c r="R123" s="619"/>
      <c r="S123" s="619"/>
      <c r="T123" s="619"/>
      <c r="U123" s="619"/>
      <c r="V123" s="619"/>
      <c r="W123" s="619"/>
      <c r="X123" s="619"/>
      <c r="Y123" s="619"/>
      <c r="Z123" s="619"/>
    </row>
    <row r="124" spans="1:26" x14ac:dyDescent="0.2">
      <c r="A124" s="619"/>
      <c r="B124" s="619"/>
      <c r="C124" s="619"/>
      <c r="D124" s="619"/>
      <c r="E124" s="619"/>
      <c r="F124" s="619"/>
      <c r="G124" s="619"/>
      <c r="H124" s="619"/>
      <c r="I124" s="619"/>
      <c r="J124" s="619"/>
      <c r="K124" s="619"/>
      <c r="L124" s="619"/>
      <c r="M124" s="619"/>
      <c r="N124" s="619"/>
      <c r="O124" s="619"/>
      <c r="P124" s="619"/>
      <c r="Q124" s="619"/>
      <c r="R124" s="619"/>
      <c r="S124" s="619"/>
      <c r="T124" s="619"/>
      <c r="U124" s="619"/>
      <c r="V124" s="619"/>
      <c r="W124" s="619"/>
      <c r="X124" s="619"/>
      <c r="Y124" s="619"/>
      <c r="Z124" s="619"/>
    </row>
    <row r="125" spans="1:26" x14ac:dyDescent="0.2">
      <c r="A125" s="619"/>
      <c r="B125" s="619"/>
      <c r="C125" s="619"/>
      <c r="D125" s="619"/>
      <c r="E125" s="619"/>
      <c r="F125" s="619"/>
      <c r="G125" s="619"/>
      <c r="H125" s="619"/>
      <c r="I125" s="619"/>
      <c r="J125" s="619"/>
      <c r="K125" s="619"/>
      <c r="L125" s="619"/>
      <c r="M125" s="619"/>
      <c r="N125" s="619"/>
      <c r="O125" s="619"/>
      <c r="P125" s="619"/>
      <c r="Q125" s="619"/>
      <c r="R125" s="619"/>
      <c r="S125" s="619"/>
      <c r="T125" s="619"/>
      <c r="U125" s="619"/>
      <c r="V125" s="619"/>
      <c r="W125" s="619"/>
      <c r="X125" s="619"/>
      <c r="Y125" s="619"/>
      <c r="Z125" s="619"/>
    </row>
    <row r="126" spans="1:26" x14ac:dyDescent="0.2">
      <c r="A126" s="619"/>
      <c r="B126" s="619"/>
      <c r="C126" s="619"/>
      <c r="D126" s="619"/>
      <c r="E126" s="619"/>
      <c r="F126" s="619"/>
      <c r="G126" s="619"/>
      <c r="H126" s="619"/>
      <c r="I126" s="619"/>
      <c r="J126" s="619"/>
      <c r="K126" s="619"/>
      <c r="L126" s="619"/>
      <c r="M126" s="619"/>
      <c r="N126" s="619"/>
      <c r="O126" s="619"/>
      <c r="P126" s="619"/>
      <c r="Q126" s="619"/>
      <c r="R126" s="619"/>
      <c r="S126" s="619"/>
      <c r="T126" s="619"/>
      <c r="U126" s="619"/>
      <c r="V126" s="619"/>
      <c r="W126" s="619"/>
      <c r="X126" s="619"/>
      <c r="Y126" s="619"/>
      <c r="Z126" s="619"/>
    </row>
    <row r="127" spans="1:26" x14ac:dyDescent="0.2">
      <c r="A127" s="619"/>
      <c r="B127" s="619"/>
      <c r="C127" s="619"/>
      <c r="D127" s="619"/>
      <c r="E127" s="619"/>
      <c r="F127" s="619"/>
      <c r="G127" s="619"/>
      <c r="H127" s="619"/>
      <c r="I127" s="619"/>
      <c r="J127" s="619"/>
      <c r="K127" s="619"/>
      <c r="L127" s="619"/>
      <c r="M127" s="619"/>
      <c r="N127" s="619"/>
      <c r="O127" s="619"/>
      <c r="P127" s="619"/>
      <c r="Q127" s="619"/>
      <c r="R127" s="619"/>
      <c r="S127" s="619"/>
      <c r="T127" s="619"/>
      <c r="U127" s="619"/>
      <c r="V127" s="619"/>
      <c r="W127" s="619"/>
      <c r="X127" s="619"/>
      <c r="Y127" s="619"/>
      <c r="Z127" s="619"/>
    </row>
    <row r="128" spans="1:26" x14ac:dyDescent="0.2">
      <c r="A128" s="619"/>
      <c r="B128" s="619"/>
      <c r="C128" s="619"/>
      <c r="D128" s="619"/>
      <c r="E128" s="619"/>
      <c r="F128" s="619"/>
      <c r="G128" s="619"/>
      <c r="H128" s="619"/>
      <c r="I128" s="619"/>
      <c r="J128" s="619"/>
      <c r="K128" s="619"/>
      <c r="L128" s="619"/>
      <c r="M128" s="619"/>
      <c r="N128" s="619"/>
      <c r="O128" s="619"/>
      <c r="P128" s="619"/>
      <c r="Q128" s="619"/>
      <c r="R128" s="619"/>
      <c r="S128" s="619"/>
      <c r="T128" s="619"/>
      <c r="U128" s="619"/>
      <c r="V128" s="619"/>
      <c r="W128" s="619"/>
      <c r="X128" s="619"/>
      <c r="Y128" s="619"/>
      <c r="Z128" s="619"/>
    </row>
    <row r="129" spans="1:26" x14ac:dyDescent="0.2">
      <c r="A129" s="619"/>
      <c r="B129" s="619"/>
      <c r="C129" s="619"/>
      <c r="D129" s="619"/>
      <c r="E129" s="619"/>
      <c r="F129" s="619"/>
      <c r="G129" s="619"/>
      <c r="H129" s="619"/>
      <c r="I129" s="619"/>
      <c r="J129" s="619"/>
      <c r="K129" s="619"/>
      <c r="L129" s="619"/>
      <c r="M129" s="619"/>
      <c r="N129" s="619"/>
      <c r="O129" s="619"/>
      <c r="P129" s="619"/>
      <c r="Q129" s="619"/>
      <c r="R129" s="619"/>
      <c r="S129" s="619"/>
      <c r="T129" s="619"/>
      <c r="U129" s="619"/>
      <c r="V129" s="619"/>
      <c r="W129" s="619"/>
      <c r="X129" s="619"/>
      <c r="Y129" s="619"/>
      <c r="Z129" s="619"/>
    </row>
    <row r="130" spans="1:26" x14ac:dyDescent="0.2">
      <c r="A130" s="619"/>
      <c r="B130" s="619"/>
      <c r="C130" s="619"/>
      <c r="D130" s="619"/>
      <c r="E130" s="619"/>
      <c r="F130" s="619"/>
      <c r="G130" s="619"/>
      <c r="H130" s="619"/>
      <c r="I130" s="619"/>
      <c r="J130" s="619"/>
      <c r="K130" s="619"/>
      <c r="L130" s="619"/>
      <c r="M130" s="619"/>
      <c r="N130" s="619"/>
      <c r="O130" s="619"/>
      <c r="P130" s="619"/>
      <c r="Q130" s="619"/>
      <c r="R130" s="619"/>
      <c r="S130" s="619"/>
      <c r="T130" s="619"/>
      <c r="U130" s="619"/>
      <c r="V130" s="619"/>
      <c r="W130" s="619"/>
      <c r="X130" s="619"/>
      <c r="Y130" s="619"/>
      <c r="Z130" s="619"/>
    </row>
    <row r="131" spans="1:26" x14ac:dyDescent="0.2">
      <c r="A131" s="619"/>
      <c r="B131" s="619"/>
      <c r="C131" s="619"/>
      <c r="D131" s="619"/>
      <c r="E131" s="619"/>
      <c r="F131" s="619"/>
      <c r="G131" s="619"/>
      <c r="H131" s="619"/>
      <c r="I131" s="619"/>
      <c r="J131" s="619"/>
      <c r="K131" s="619"/>
      <c r="L131" s="619"/>
      <c r="M131" s="619"/>
      <c r="N131" s="619"/>
      <c r="O131" s="619"/>
      <c r="P131" s="619"/>
      <c r="Q131" s="619"/>
      <c r="R131" s="619"/>
      <c r="S131" s="619"/>
      <c r="T131" s="619"/>
      <c r="U131" s="619"/>
      <c r="V131" s="619"/>
      <c r="W131" s="619"/>
      <c r="X131" s="619"/>
      <c r="Y131" s="619"/>
      <c r="Z131" s="619"/>
    </row>
    <row r="132" spans="1:26" x14ac:dyDescent="0.2">
      <c r="A132" s="619"/>
      <c r="B132" s="619"/>
      <c r="C132" s="619"/>
      <c r="D132" s="619"/>
      <c r="E132" s="619"/>
      <c r="F132" s="619"/>
      <c r="G132" s="619"/>
      <c r="H132" s="619"/>
      <c r="I132" s="619"/>
      <c r="J132" s="619"/>
      <c r="K132" s="619"/>
      <c r="L132" s="619"/>
      <c r="M132" s="619"/>
      <c r="N132" s="619"/>
      <c r="O132" s="619"/>
      <c r="P132" s="619"/>
      <c r="Q132" s="619"/>
      <c r="R132" s="619"/>
      <c r="S132" s="619"/>
      <c r="T132" s="619"/>
      <c r="U132" s="619"/>
      <c r="V132" s="619"/>
      <c r="W132" s="619"/>
      <c r="X132" s="619"/>
      <c r="Y132" s="619"/>
      <c r="Z132" s="619"/>
    </row>
    <row r="133" spans="1:26" x14ac:dyDescent="0.2">
      <c r="A133" s="619"/>
      <c r="B133" s="619"/>
      <c r="C133" s="619"/>
      <c r="D133" s="619"/>
      <c r="E133" s="619"/>
      <c r="F133" s="619"/>
      <c r="G133" s="619"/>
      <c r="H133" s="619"/>
      <c r="I133" s="619"/>
      <c r="J133" s="619"/>
      <c r="K133" s="619"/>
      <c r="L133" s="619"/>
      <c r="M133" s="619"/>
      <c r="N133" s="619"/>
      <c r="O133" s="619"/>
      <c r="P133" s="619"/>
      <c r="Q133" s="619"/>
      <c r="R133" s="619"/>
      <c r="S133" s="619"/>
      <c r="T133" s="619"/>
      <c r="U133" s="619"/>
      <c r="V133" s="619"/>
      <c r="W133" s="619"/>
      <c r="X133" s="619"/>
      <c r="Y133" s="619"/>
      <c r="Z133" s="619"/>
    </row>
    <row r="134" spans="1:26" x14ac:dyDescent="0.2">
      <c r="A134" s="619"/>
      <c r="B134" s="619"/>
      <c r="C134" s="619"/>
      <c r="D134" s="619"/>
      <c r="E134" s="619"/>
      <c r="F134" s="619"/>
      <c r="G134" s="619"/>
      <c r="H134" s="619"/>
      <c r="I134" s="619"/>
      <c r="J134" s="619"/>
      <c r="K134" s="619"/>
      <c r="L134" s="619"/>
      <c r="M134" s="619"/>
      <c r="N134" s="619"/>
      <c r="O134" s="619"/>
      <c r="P134" s="619"/>
      <c r="Q134" s="619"/>
      <c r="R134" s="619"/>
      <c r="S134" s="619"/>
      <c r="T134" s="619"/>
      <c r="U134" s="619"/>
      <c r="V134" s="619"/>
      <c r="W134" s="619"/>
      <c r="X134" s="619"/>
      <c r="Y134" s="619"/>
      <c r="Z134" s="619"/>
    </row>
    <row r="135" spans="1:26" x14ac:dyDescent="0.2">
      <c r="A135" s="619"/>
      <c r="B135" s="619"/>
      <c r="C135" s="619"/>
      <c r="D135" s="619"/>
      <c r="E135" s="619"/>
      <c r="F135" s="619"/>
      <c r="G135" s="619"/>
      <c r="H135" s="619"/>
      <c r="I135" s="619"/>
      <c r="J135" s="619"/>
      <c r="K135" s="619"/>
      <c r="L135" s="619"/>
      <c r="M135" s="619"/>
      <c r="N135" s="619"/>
      <c r="O135" s="619"/>
      <c r="P135" s="619"/>
      <c r="Q135" s="619"/>
      <c r="R135" s="619"/>
      <c r="S135" s="619"/>
      <c r="T135" s="619"/>
      <c r="U135" s="619"/>
      <c r="V135" s="619"/>
      <c r="W135" s="619"/>
      <c r="X135" s="619"/>
      <c r="Y135" s="619"/>
      <c r="Z135" s="619"/>
    </row>
    <row r="136" spans="1:26" x14ac:dyDescent="0.2">
      <c r="A136" s="619"/>
      <c r="B136" s="619"/>
      <c r="C136" s="619"/>
      <c r="D136" s="619"/>
      <c r="E136" s="619"/>
      <c r="F136" s="619"/>
      <c r="G136" s="619"/>
      <c r="H136" s="619"/>
      <c r="I136" s="619"/>
      <c r="J136" s="619"/>
      <c r="K136" s="619"/>
      <c r="L136" s="619"/>
      <c r="M136" s="619"/>
      <c r="N136" s="619"/>
      <c r="O136" s="619"/>
      <c r="P136" s="619"/>
      <c r="Q136" s="619"/>
      <c r="R136" s="619"/>
      <c r="S136" s="619"/>
      <c r="T136" s="619"/>
      <c r="U136" s="619"/>
      <c r="V136" s="619"/>
      <c r="W136" s="619"/>
      <c r="X136" s="619"/>
      <c r="Y136" s="619"/>
      <c r="Z136" s="619"/>
    </row>
    <row r="137" spans="1:26" x14ac:dyDescent="0.2">
      <c r="A137" s="619"/>
      <c r="B137" s="619"/>
      <c r="C137" s="619"/>
      <c r="D137" s="619"/>
      <c r="E137" s="619"/>
      <c r="F137" s="619"/>
      <c r="G137" s="619"/>
      <c r="H137" s="619"/>
      <c r="I137" s="619"/>
      <c r="J137" s="619"/>
      <c r="K137" s="619"/>
      <c r="L137" s="619"/>
      <c r="M137" s="619"/>
      <c r="N137" s="619"/>
      <c r="O137" s="619"/>
      <c r="P137" s="619"/>
      <c r="Q137" s="619"/>
      <c r="R137" s="619"/>
      <c r="S137" s="619"/>
      <c r="T137" s="619"/>
      <c r="U137" s="619"/>
      <c r="V137" s="619"/>
      <c r="W137" s="619"/>
      <c r="X137" s="619"/>
      <c r="Y137" s="619"/>
      <c r="Z137" s="619"/>
    </row>
    <row r="138" spans="1:26" x14ac:dyDescent="0.2">
      <c r="A138" s="619"/>
      <c r="B138" s="619"/>
      <c r="C138" s="619"/>
      <c r="D138" s="619"/>
      <c r="E138" s="619"/>
      <c r="F138" s="619"/>
      <c r="G138" s="619"/>
      <c r="H138" s="619"/>
      <c r="I138" s="619"/>
      <c r="J138" s="619"/>
      <c r="K138" s="619"/>
      <c r="L138" s="619"/>
      <c r="M138" s="619"/>
      <c r="N138" s="619"/>
      <c r="O138" s="619"/>
      <c r="P138" s="619"/>
      <c r="Q138" s="619"/>
      <c r="R138" s="619"/>
      <c r="S138" s="619"/>
      <c r="T138" s="619"/>
      <c r="U138" s="619"/>
      <c r="V138" s="619"/>
      <c r="W138" s="619"/>
      <c r="X138" s="619"/>
      <c r="Y138" s="619"/>
      <c r="Z138" s="619"/>
    </row>
    <row r="139" spans="1:26" x14ac:dyDescent="0.2">
      <c r="A139" s="619"/>
      <c r="B139" s="619"/>
      <c r="C139" s="619"/>
      <c r="D139" s="619"/>
      <c r="E139" s="619"/>
      <c r="F139" s="619"/>
      <c r="G139" s="619"/>
      <c r="H139" s="619"/>
      <c r="I139" s="619"/>
      <c r="J139" s="619"/>
      <c r="K139" s="619"/>
      <c r="L139" s="619"/>
      <c r="M139" s="619"/>
      <c r="N139" s="619"/>
      <c r="O139" s="619"/>
      <c r="P139" s="619"/>
      <c r="Q139" s="619"/>
      <c r="R139" s="619"/>
      <c r="S139" s="619"/>
      <c r="T139" s="619"/>
      <c r="U139" s="619"/>
      <c r="V139" s="619"/>
      <c r="W139" s="619"/>
      <c r="X139" s="619"/>
      <c r="Y139" s="619"/>
      <c r="Z139" s="619"/>
    </row>
    <row r="140" spans="1:26" x14ac:dyDescent="0.2">
      <c r="A140" s="619"/>
      <c r="B140" s="619"/>
      <c r="C140" s="619"/>
      <c r="D140" s="619"/>
      <c r="E140" s="619"/>
      <c r="F140" s="619"/>
      <c r="G140" s="619"/>
      <c r="H140" s="619"/>
      <c r="I140" s="619"/>
      <c r="J140" s="619"/>
      <c r="K140" s="619"/>
      <c r="L140" s="619"/>
      <c r="M140" s="619"/>
      <c r="N140" s="619"/>
      <c r="O140" s="619"/>
      <c r="P140" s="619"/>
      <c r="Q140" s="619"/>
      <c r="R140" s="619"/>
      <c r="S140" s="619"/>
      <c r="T140" s="619"/>
      <c r="U140" s="619"/>
      <c r="V140" s="619"/>
      <c r="W140" s="619"/>
      <c r="X140" s="619"/>
      <c r="Y140" s="619"/>
      <c r="Z140" s="619"/>
    </row>
    <row r="141" spans="1:26" x14ac:dyDescent="0.2">
      <c r="A141" s="619"/>
      <c r="B141" s="619"/>
      <c r="C141" s="619"/>
      <c r="D141" s="619"/>
      <c r="E141" s="619"/>
      <c r="F141" s="619"/>
      <c r="G141" s="619"/>
      <c r="H141" s="619"/>
      <c r="I141" s="619"/>
      <c r="J141" s="619"/>
      <c r="K141" s="619"/>
      <c r="L141" s="619"/>
      <c r="M141" s="619"/>
      <c r="N141" s="619"/>
      <c r="O141" s="619"/>
      <c r="P141" s="619"/>
      <c r="Q141" s="619"/>
      <c r="R141" s="619"/>
      <c r="S141" s="619"/>
      <c r="T141" s="619"/>
      <c r="U141" s="619"/>
      <c r="V141" s="619"/>
      <c r="W141" s="619"/>
      <c r="X141" s="619"/>
      <c r="Y141" s="619"/>
      <c r="Z141" s="619"/>
    </row>
    <row r="142" spans="1:26" x14ac:dyDescent="0.2">
      <c r="A142" s="619"/>
      <c r="B142" s="619"/>
      <c r="C142" s="619"/>
      <c r="D142" s="619"/>
      <c r="E142" s="619"/>
      <c r="F142" s="619"/>
      <c r="G142" s="619"/>
      <c r="H142" s="619"/>
      <c r="I142" s="619"/>
      <c r="J142" s="619"/>
      <c r="K142" s="619"/>
      <c r="L142" s="619"/>
      <c r="M142" s="619"/>
      <c r="N142" s="619"/>
      <c r="O142" s="619"/>
      <c r="P142" s="619"/>
      <c r="Q142" s="619"/>
      <c r="R142" s="619"/>
      <c r="S142" s="619"/>
      <c r="T142" s="619"/>
      <c r="U142" s="619"/>
      <c r="V142" s="619"/>
      <c r="W142" s="619"/>
      <c r="X142" s="619"/>
      <c r="Y142" s="619"/>
      <c r="Z142" s="619"/>
    </row>
    <row r="143" spans="1:26" x14ac:dyDescent="0.2">
      <c r="A143" s="619"/>
      <c r="B143" s="619"/>
      <c r="C143" s="619"/>
      <c r="D143" s="619"/>
      <c r="E143" s="619"/>
      <c r="F143" s="619"/>
      <c r="G143" s="619"/>
      <c r="H143" s="619"/>
      <c r="I143" s="619"/>
      <c r="J143" s="619"/>
      <c r="K143" s="619"/>
      <c r="L143" s="619"/>
      <c r="M143" s="619"/>
      <c r="N143" s="619"/>
      <c r="O143" s="619"/>
      <c r="P143" s="619"/>
      <c r="Q143" s="619"/>
      <c r="R143" s="619"/>
      <c r="S143" s="619"/>
      <c r="T143" s="619"/>
      <c r="U143" s="619"/>
      <c r="V143" s="619"/>
      <c r="W143" s="619"/>
      <c r="X143" s="619"/>
      <c r="Y143" s="619"/>
      <c r="Z143" s="619"/>
    </row>
    <row r="144" spans="1:26" x14ac:dyDescent="0.2">
      <c r="A144" s="619"/>
      <c r="B144" s="619"/>
      <c r="C144" s="619"/>
      <c r="D144" s="619"/>
      <c r="E144" s="619"/>
      <c r="F144" s="619"/>
      <c r="G144" s="619"/>
      <c r="H144" s="619"/>
      <c r="I144" s="619"/>
      <c r="J144" s="619"/>
      <c r="K144" s="619"/>
      <c r="L144" s="619"/>
      <c r="M144" s="619"/>
      <c r="N144" s="619"/>
      <c r="O144" s="619"/>
      <c r="P144" s="619"/>
      <c r="Q144" s="619"/>
      <c r="R144" s="619"/>
      <c r="S144" s="619"/>
      <c r="T144" s="619"/>
      <c r="U144" s="619"/>
      <c r="V144" s="619"/>
      <c r="W144" s="619"/>
      <c r="X144" s="619"/>
      <c r="Y144" s="619"/>
      <c r="Z144" s="619"/>
    </row>
    <row r="145" spans="1:26" x14ac:dyDescent="0.2">
      <c r="A145" s="619"/>
      <c r="B145" s="619"/>
      <c r="C145" s="619"/>
      <c r="D145" s="619"/>
      <c r="E145" s="619"/>
      <c r="F145" s="619"/>
      <c r="G145" s="619"/>
      <c r="H145" s="619"/>
      <c r="I145" s="619"/>
      <c r="J145" s="619"/>
      <c r="K145" s="619"/>
      <c r="L145" s="619"/>
      <c r="M145" s="619"/>
      <c r="N145" s="619"/>
      <c r="O145" s="619"/>
      <c r="P145" s="619"/>
      <c r="Q145" s="619"/>
      <c r="R145" s="619"/>
      <c r="S145" s="619"/>
      <c r="T145" s="619"/>
      <c r="U145" s="619"/>
      <c r="V145" s="619"/>
      <c r="W145" s="619"/>
      <c r="X145" s="619"/>
      <c r="Y145" s="619"/>
      <c r="Z145" s="619"/>
    </row>
    <row r="146" spans="1:26" x14ac:dyDescent="0.2">
      <c r="A146" s="619"/>
      <c r="B146" s="619"/>
      <c r="C146" s="619"/>
      <c r="D146" s="619"/>
      <c r="E146" s="619"/>
      <c r="F146" s="619"/>
      <c r="G146" s="619"/>
      <c r="H146" s="619"/>
      <c r="I146" s="619"/>
      <c r="J146" s="619"/>
      <c r="K146" s="619"/>
      <c r="L146" s="619"/>
      <c r="M146" s="619"/>
      <c r="N146" s="619"/>
      <c r="O146" s="619"/>
      <c r="P146" s="619"/>
      <c r="Q146" s="619"/>
      <c r="R146" s="619"/>
      <c r="S146" s="619"/>
      <c r="T146" s="619"/>
      <c r="U146" s="619"/>
      <c r="V146" s="619"/>
      <c r="W146" s="619"/>
      <c r="X146" s="619"/>
      <c r="Y146" s="619"/>
      <c r="Z146" s="619"/>
    </row>
    <row r="147" spans="1:26" x14ac:dyDescent="0.2">
      <c r="A147" s="619"/>
      <c r="B147" s="619"/>
      <c r="C147" s="619"/>
      <c r="D147" s="619"/>
      <c r="E147" s="619"/>
      <c r="F147" s="619"/>
      <c r="G147" s="619"/>
      <c r="H147" s="619"/>
      <c r="I147" s="619"/>
      <c r="J147" s="619"/>
      <c r="K147" s="619"/>
      <c r="L147" s="619"/>
      <c r="M147" s="619"/>
      <c r="N147" s="619"/>
      <c r="O147" s="619"/>
      <c r="P147" s="619"/>
      <c r="Q147" s="619"/>
      <c r="R147" s="619"/>
      <c r="S147" s="619"/>
      <c r="T147" s="619"/>
      <c r="U147" s="619"/>
      <c r="V147" s="619"/>
      <c r="W147" s="619"/>
      <c r="X147" s="619"/>
      <c r="Y147" s="619"/>
      <c r="Z147" s="619"/>
    </row>
    <row r="148" spans="1:26" x14ac:dyDescent="0.2">
      <c r="A148" s="619"/>
      <c r="B148" s="619"/>
      <c r="C148" s="619"/>
      <c r="D148" s="619"/>
      <c r="E148" s="619"/>
      <c r="F148" s="619"/>
      <c r="G148" s="619"/>
      <c r="H148" s="619"/>
      <c r="I148" s="619"/>
      <c r="J148" s="619"/>
      <c r="K148" s="619"/>
      <c r="L148" s="619"/>
      <c r="M148" s="619"/>
      <c r="N148" s="619"/>
      <c r="O148" s="619"/>
      <c r="P148" s="619"/>
      <c r="Q148" s="619"/>
      <c r="R148" s="619"/>
      <c r="S148" s="619"/>
      <c r="T148" s="619"/>
      <c r="U148" s="619"/>
      <c r="V148" s="619"/>
      <c r="W148" s="619"/>
      <c r="X148" s="619"/>
      <c r="Y148" s="619"/>
      <c r="Z148" s="619"/>
    </row>
    <row r="149" spans="1:26" x14ac:dyDescent="0.2">
      <c r="A149" s="619"/>
      <c r="B149" s="619"/>
      <c r="C149" s="619"/>
      <c r="D149" s="619"/>
      <c r="E149" s="619"/>
      <c r="F149" s="619"/>
      <c r="G149" s="619"/>
      <c r="H149" s="619"/>
      <c r="I149" s="619"/>
      <c r="J149" s="619"/>
      <c r="K149" s="619"/>
      <c r="L149" s="619"/>
      <c r="M149" s="619"/>
      <c r="N149" s="619"/>
      <c r="O149" s="619"/>
      <c r="P149" s="619"/>
      <c r="Q149" s="619"/>
      <c r="R149" s="619"/>
      <c r="S149" s="619"/>
      <c r="T149" s="619"/>
      <c r="U149" s="619"/>
      <c r="V149" s="619"/>
      <c r="W149" s="619"/>
      <c r="X149" s="619"/>
      <c r="Y149" s="619"/>
      <c r="Z149" s="619"/>
    </row>
    <row r="150" spans="1:26" x14ac:dyDescent="0.2">
      <c r="A150" s="619"/>
      <c r="B150" s="619"/>
      <c r="C150" s="619"/>
      <c r="D150" s="619"/>
      <c r="E150" s="619"/>
      <c r="F150" s="619"/>
      <c r="G150" s="619"/>
      <c r="H150" s="619"/>
      <c r="I150" s="619"/>
      <c r="J150" s="619"/>
      <c r="K150" s="619"/>
      <c r="L150" s="619"/>
      <c r="M150" s="619"/>
      <c r="N150" s="619"/>
      <c r="O150" s="619"/>
      <c r="P150" s="619"/>
      <c r="Q150" s="619"/>
      <c r="R150" s="619"/>
      <c r="S150" s="619"/>
      <c r="T150" s="619"/>
      <c r="U150" s="619"/>
      <c r="V150" s="619"/>
      <c r="W150" s="619"/>
      <c r="X150" s="619"/>
      <c r="Y150" s="619"/>
      <c r="Z150" s="619"/>
    </row>
  </sheetData>
  <mergeCells count="25">
    <mergeCell ref="J2:K2"/>
    <mergeCell ref="M2:N2"/>
    <mergeCell ref="D6:E6"/>
    <mergeCell ref="G6:H6"/>
    <mergeCell ref="A1:D1"/>
    <mergeCell ref="G1:H1"/>
    <mergeCell ref="A2:D2"/>
    <mergeCell ref="E2:H2"/>
    <mergeCell ref="A3:D3"/>
    <mergeCell ref="G3:H3"/>
    <mergeCell ref="K3:N3"/>
    <mergeCell ref="B5:G5"/>
    <mergeCell ref="J5:K5"/>
    <mergeCell ref="B7:B9"/>
    <mergeCell ref="M7:N8"/>
    <mergeCell ref="P49:Q49"/>
    <mergeCell ref="P50:Q50"/>
    <mergeCell ref="B58:B60"/>
    <mergeCell ref="M58:N59"/>
    <mergeCell ref="P66:Q66"/>
    <mergeCell ref="P67:Q67"/>
    <mergeCell ref="P86:Q86"/>
    <mergeCell ref="P87:Q87"/>
    <mergeCell ref="H97:J97"/>
    <mergeCell ref="M97:N97"/>
  </mergeCells>
  <conditionalFormatting sqref="F69:F92 I69:I92 L69:L92 D48:E55 D31:E34 D36:E38 D40:E46 D69:E72 D74:E83 G48:H55 G31:H34 G36:H38 G40:H46 G85:H92 G69:H72 G74:H83 J74:K83 J85:K92 J48:K55 J40:K46 J31:K34 J36:K38 J69:K72 J13:K22 M48:N55 M31:N34 M36:N38 M13:N22 M69:N72 D24:E29 L13:L55 F13:F55 G24:H29 I13:I55 J24:K29 M24:N29 M40:N46 M85:N92 D85:E92 M74:N83 D13:E22 G13:H22">
    <cfRule type="cellIs" dxfId="1297" priority="30" stopIfTrue="1" operator="lessThan">
      <formula>0</formula>
    </cfRule>
  </conditionalFormatting>
  <conditionalFormatting sqref="D93:E93 E62 H62 K62 N62 D12:E12 D23:E23 D30:E30 D35:E35 D39:E39 D47:E47 D56:E56 D68:E68 D73:E73 D84:E84 D100:E101 G100:H101 G12:H12 G23:H23 G30:H30 G35:H35 G39:H39 G47:H47 G56:H56 G68:H68 G73:H73 G84:H84 G93:H93 J100:K101 J56:K56 J68:K68 J73:K73 J84:K84 J39:K39 J23:K23 J30:K30 J35:K35 J12:K12 J47:K47 J93:K93 M56:N56 M12:N12 M23:N23 M30:N30 M35:N35 M39:N39 M47:N47 M100:N101 M84:N84 M93:N93 M68:N68 M73:N73">
    <cfRule type="cellIs" dxfId="1296" priority="31" stopIfTrue="1" operator="equal">
      <formula>"НЕРАВНЕНИЕ !"</formula>
    </cfRule>
  </conditionalFormatting>
  <conditionalFormatting sqref="D103:E104 G103:H104 J103:K104 M103:N104">
    <cfRule type="cellIs" dxfId="1295" priority="32" stopIfTrue="1" operator="notEqual">
      <formula>0</formula>
    </cfRule>
  </conditionalFormatting>
  <conditionalFormatting sqref="M5">
    <cfRule type="cellIs" dxfId="1294" priority="33" stopIfTrue="1" operator="equal">
      <formula>0</formula>
    </cfRule>
  </conditionalFormatting>
  <conditionalFormatting sqref="A1:D1 G1:H1 G3:H3 K1">
    <cfRule type="cellIs" dxfId="1293" priority="34" stopIfTrue="1" operator="equal">
      <formula>0</formula>
    </cfRule>
  </conditionalFormatting>
  <conditionalFormatting sqref="P48:Q48">
    <cfRule type="cellIs" dxfId="1292" priority="29" stopIfTrue="1" operator="notEqual">
      <formula>"O K"</formula>
    </cfRule>
  </conditionalFormatting>
  <conditionalFormatting sqref="P85:Q85">
    <cfRule type="cellIs" dxfId="1291" priority="28" stopIfTrue="1" operator="notEqual">
      <formula>"O K"</formula>
    </cfRule>
  </conditionalFormatting>
  <conditionalFormatting sqref="K3">
    <cfRule type="cellIs" dxfId="1290" priority="27" stopIfTrue="1" operator="equal">
      <formula>0</formula>
    </cfRule>
  </conditionalFormatting>
  <conditionalFormatting sqref="N1">
    <cfRule type="cellIs" dxfId="1289" priority="26" stopIfTrue="1" operator="equal">
      <formula>0</formula>
    </cfRule>
  </conditionalFormatting>
  <conditionalFormatting sqref="P66">
    <cfRule type="cellIs" dxfId="1288" priority="25" stopIfTrue="1" operator="notEqual">
      <formula>"O K"</formula>
    </cfRule>
  </conditionalFormatting>
  <conditionalFormatting sqref="P67">
    <cfRule type="cellIs" dxfId="1287" priority="24" stopIfTrue="1" operator="notEqual">
      <formula>"O K"</formula>
    </cfRule>
  </conditionalFormatting>
  <conditionalFormatting sqref="P66:Q67">
    <cfRule type="cellIs" dxfId="1286" priority="23" stopIfTrue="1" operator="equal">
      <formula>"O K"</formula>
    </cfRule>
  </conditionalFormatting>
  <conditionalFormatting sqref="P87">
    <cfRule type="cellIs" dxfId="1285" priority="22" stopIfTrue="1" operator="notEqual">
      <formula>"O K"</formula>
    </cfRule>
  </conditionalFormatting>
  <conditionalFormatting sqref="P87:Q87">
    <cfRule type="cellIs" dxfId="1284" priority="21" stopIfTrue="1" operator="equal">
      <formula>"O K"</formula>
    </cfRule>
  </conditionalFormatting>
  <conditionalFormatting sqref="P86">
    <cfRule type="cellIs" dxfId="1283" priority="20" stopIfTrue="1" operator="notEqual">
      <formula>"O K"</formula>
    </cfRule>
  </conditionalFormatting>
  <conditionalFormatting sqref="P86:Q86">
    <cfRule type="cellIs" dxfId="1282" priority="19" stopIfTrue="1" operator="equal">
      <formula>"O K"</formula>
    </cfRule>
  </conditionalFormatting>
  <conditionalFormatting sqref="P50">
    <cfRule type="cellIs" dxfId="1281" priority="18" stopIfTrue="1" operator="notEqual">
      <formula>"O K"</formula>
    </cfRule>
  </conditionalFormatting>
  <conditionalFormatting sqref="P50:Q50">
    <cfRule type="cellIs" dxfId="1280" priority="17" stopIfTrue="1" operator="equal">
      <formula>"O K"</formula>
    </cfRule>
  </conditionalFormatting>
  <conditionalFormatting sqref="P49">
    <cfRule type="cellIs" dxfId="1279" priority="16" stopIfTrue="1" operator="notEqual">
      <formula>"O K"</formula>
    </cfRule>
  </conditionalFormatting>
  <conditionalFormatting sqref="P49:Q49">
    <cfRule type="cellIs" dxfId="1278" priority="15" stopIfTrue="1" operator="equal">
      <formula>"O K"</formula>
    </cfRule>
  </conditionalFormatting>
  <conditionalFormatting sqref="A9">
    <cfRule type="cellIs" dxfId="1277" priority="14" operator="equal">
      <formula>"Непопълнен ред в таблица 'Cash-deficit'!"</formula>
    </cfRule>
  </conditionalFormatting>
  <conditionalFormatting sqref="A60">
    <cfRule type="cellIs" dxfId="1276" priority="13" operator="equal">
      <formula>"Непопълнен ред в таблица 'Cash-deficit'!"</formula>
    </cfRule>
  </conditionalFormatting>
  <conditionalFormatting sqref="A3:D3">
    <cfRule type="cellIs" dxfId="1275" priority="12" stopIfTrue="1" operator="equal">
      <formula>0</formula>
    </cfRule>
  </conditionalFormatting>
  <conditionalFormatting sqref="E2:H2">
    <cfRule type="cellIs" dxfId="1274" priority="10" operator="equal">
      <formula>"отчетено НЕРАВНЕНИЕ в таблица 'Status'!"</formula>
    </cfRule>
    <cfRule type="cellIs" dxfId="1273" priority="11" operator="equal">
      <formula>0</formula>
    </cfRule>
  </conditionalFormatting>
  <conditionalFormatting sqref="D6:E6">
    <cfRule type="cellIs" dxfId="1272" priority="9" operator="notEqual">
      <formula>0</formula>
    </cfRule>
  </conditionalFormatting>
  <conditionalFormatting sqref="G6:H6">
    <cfRule type="cellIs" dxfId="1271" priority="8" operator="notEqual">
      <formula>0</formula>
    </cfRule>
  </conditionalFormatting>
  <conditionalFormatting sqref="J2:K2">
    <cfRule type="cellIs" dxfId="1270" priority="7" operator="notEqual">
      <formula>0</formula>
    </cfRule>
  </conditionalFormatting>
  <conditionalFormatting sqref="M2:N2">
    <cfRule type="cellIs" dxfId="1269" priority="6" operator="notEqual">
      <formula>0</formula>
    </cfRule>
  </conditionalFormatting>
  <conditionalFormatting sqref="P100">
    <cfRule type="cellIs" dxfId="1268" priority="5" stopIfTrue="1" operator="equal">
      <formula>"НЕРАВНЕНИЕ !"</formula>
    </cfRule>
  </conditionalFormatting>
  <conditionalFormatting sqref="P101">
    <cfRule type="cellIs" dxfId="1267" priority="4" stopIfTrue="1" operator="notEqual">
      <formula>0</formula>
    </cfRule>
  </conditionalFormatting>
  <conditionalFormatting sqref="Q101">
    <cfRule type="cellIs" dxfId="1266" priority="3" stopIfTrue="1" operator="notEqual">
      <formula>0</formula>
    </cfRule>
  </conditionalFormatting>
  <conditionalFormatting sqref="Q100">
    <cfRule type="cellIs" dxfId="1265" priority="2" stopIfTrue="1" operator="equal">
      <formula>"НЕРАВНЕНИЕ !"</formula>
    </cfRule>
  </conditionalFormatting>
  <conditionalFormatting sqref="M62">
    <cfRule type="cellIs" dxfId="1264" priority="1" stopIfTrue="1" operator="equal">
      <formula>"НЕРАВНЕНИЕ !"</formula>
    </cfRule>
  </conditionalFormatting>
  <pageMargins left="0.7" right="0.7" top="0.75" bottom="0.75" header="0.3" footer="0.3"/>
  <legacy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150"/>
  <sheetViews>
    <sheetView workbookViewId="0">
      <selection activeCell="G19" sqref="G19"/>
    </sheetView>
  </sheetViews>
  <sheetFormatPr defaultRowHeight="12.75" x14ac:dyDescent="0.2"/>
  <cols>
    <col min="1" max="1" width="49.5703125" style="620" customWidth="1"/>
    <col min="2" max="2" width="6.7109375" style="620" customWidth="1"/>
    <col min="3" max="3" width="0.85546875" style="620" customWidth="1"/>
    <col min="4" max="5" width="21.28515625" style="620" customWidth="1"/>
    <col min="6" max="6" width="0.85546875" style="620" customWidth="1"/>
    <col min="7" max="8" width="21.28515625" style="620" customWidth="1"/>
    <col min="9" max="9" width="1" style="620" customWidth="1"/>
    <col min="10" max="11" width="21.28515625" style="620" customWidth="1"/>
    <col min="12" max="12" width="1" style="620" customWidth="1"/>
    <col min="13" max="14" width="21.28515625" style="620" customWidth="1"/>
    <col min="15" max="15" width="3.42578125" style="620" customWidth="1"/>
    <col min="16" max="16" width="26.5703125" style="620" customWidth="1"/>
    <col min="17" max="17" width="26.7109375" style="620" customWidth="1"/>
    <col min="18" max="18" width="0.85546875" style="620" customWidth="1"/>
    <col min="19" max="20" width="21.28515625" style="620" customWidth="1"/>
    <col min="21" max="21" width="1" style="620" customWidth="1"/>
    <col min="22" max="23" width="21.28515625" style="620" customWidth="1"/>
    <col min="24" max="24" width="1" style="620" customWidth="1"/>
    <col min="25" max="26" width="21.28515625" style="620" customWidth="1"/>
    <col min="27" max="256" width="9.140625" style="620"/>
    <col min="257" max="257" width="49.5703125" style="620" customWidth="1"/>
    <col min="258" max="258" width="6.7109375" style="620" customWidth="1"/>
    <col min="259" max="259" width="0.85546875" style="620" customWidth="1"/>
    <col min="260" max="261" width="21.28515625" style="620" customWidth="1"/>
    <col min="262" max="262" width="0.85546875" style="620" customWidth="1"/>
    <col min="263" max="264" width="21.28515625" style="620" customWidth="1"/>
    <col min="265" max="265" width="1" style="620" customWidth="1"/>
    <col min="266" max="267" width="21.28515625" style="620" customWidth="1"/>
    <col min="268" max="268" width="1" style="620" customWidth="1"/>
    <col min="269" max="270" width="21.28515625" style="620" customWidth="1"/>
    <col min="271" max="271" width="3.42578125" style="620" customWidth="1"/>
    <col min="272" max="272" width="26.5703125" style="620" customWidth="1"/>
    <col min="273" max="273" width="26.7109375" style="620" customWidth="1"/>
    <col min="274" max="274" width="0.85546875" style="620" customWidth="1"/>
    <col min="275" max="276" width="21.28515625" style="620" customWidth="1"/>
    <col min="277" max="277" width="1" style="620" customWidth="1"/>
    <col min="278" max="279" width="21.28515625" style="620" customWidth="1"/>
    <col min="280" max="280" width="1" style="620" customWidth="1"/>
    <col min="281" max="282" width="21.28515625" style="620" customWidth="1"/>
    <col min="283" max="512" width="9.140625" style="620"/>
    <col min="513" max="513" width="49.5703125" style="620" customWidth="1"/>
    <col min="514" max="514" width="6.7109375" style="620" customWidth="1"/>
    <col min="515" max="515" width="0.85546875" style="620" customWidth="1"/>
    <col min="516" max="517" width="21.28515625" style="620" customWidth="1"/>
    <col min="518" max="518" width="0.85546875" style="620" customWidth="1"/>
    <col min="519" max="520" width="21.28515625" style="620" customWidth="1"/>
    <col min="521" max="521" width="1" style="620" customWidth="1"/>
    <col min="522" max="523" width="21.28515625" style="620" customWidth="1"/>
    <col min="524" max="524" width="1" style="620" customWidth="1"/>
    <col min="525" max="526" width="21.28515625" style="620" customWidth="1"/>
    <col min="527" max="527" width="3.42578125" style="620" customWidth="1"/>
    <col min="528" max="528" width="26.5703125" style="620" customWidth="1"/>
    <col min="529" max="529" width="26.7109375" style="620" customWidth="1"/>
    <col min="530" max="530" width="0.85546875" style="620" customWidth="1"/>
    <col min="531" max="532" width="21.28515625" style="620" customWidth="1"/>
    <col min="533" max="533" width="1" style="620" customWidth="1"/>
    <col min="534" max="535" width="21.28515625" style="620" customWidth="1"/>
    <col min="536" max="536" width="1" style="620" customWidth="1"/>
    <col min="537" max="538" width="21.28515625" style="620" customWidth="1"/>
    <col min="539" max="768" width="9.140625" style="620"/>
    <col min="769" max="769" width="49.5703125" style="620" customWidth="1"/>
    <col min="770" max="770" width="6.7109375" style="620" customWidth="1"/>
    <col min="771" max="771" width="0.85546875" style="620" customWidth="1"/>
    <col min="772" max="773" width="21.28515625" style="620" customWidth="1"/>
    <col min="774" max="774" width="0.85546875" style="620" customWidth="1"/>
    <col min="775" max="776" width="21.28515625" style="620" customWidth="1"/>
    <col min="777" max="777" width="1" style="620" customWidth="1"/>
    <col min="778" max="779" width="21.28515625" style="620" customWidth="1"/>
    <col min="780" max="780" width="1" style="620" customWidth="1"/>
    <col min="781" max="782" width="21.28515625" style="620" customWidth="1"/>
    <col min="783" max="783" width="3.42578125" style="620" customWidth="1"/>
    <col min="784" max="784" width="26.5703125" style="620" customWidth="1"/>
    <col min="785" max="785" width="26.7109375" style="620" customWidth="1"/>
    <col min="786" max="786" width="0.85546875" style="620" customWidth="1"/>
    <col min="787" max="788" width="21.28515625" style="620" customWidth="1"/>
    <col min="789" max="789" width="1" style="620" customWidth="1"/>
    <col min="790" max="791" width="21.28515625" style="620" customWidth="1"/>
    <col min="792" max="792" width="1" style="620" customWidth="1"/>
    <col min="793" max="794" width="21.28515625" style="620" customWidth="1"/>
    <col min="795" max="1024" width="9.140625" style="620"/>
    <col min="1025" max="1025" width="49.5703125" style="620" customWidth="1"/>
    <col min="1026" max="1026" width="6.7109375" style="620" customWidth="1"/>
    <col min="1027" max="1027" width="0.85546875" style="620" customWidth="1"/>
    <col min="1028" max="1029" width="21.28515625" style="620" customWidth="1"/>
    <col min="1030" max="1030" width="0.85546875" style="620" customWidth="1"/>
    <col min="1031" max="1032" width="21.28515625" style="620" customWidth="1"/>
    <col min="1033" max="1033" width="1" style="620" customWidth="1"/>
    <col min="1034" max="1035" width="21.28515625" style="620" customWidth="1"/>
    <col min="1036" max="1036" width="1" style="620" customWidth="1"/>
    <col min="1037" max="1038" width="21.28515625" style="620" customWidth="1"/>
    <col min="1039" max="1039" width="3.42578125" style="620" customWidth="1"/>
    <col min="1040" max="1040" width="26.5703125" style="620" customWidth="1"/>
    <col min="1041" max="1041" width="26.7109375" style="620" customWidth="1"/>
    <col min="1042" max="1042" width="0.85546875" style="620" customWidth="1"/>
    <col min="1043" max="1044" width="21.28515625" style="620" customWidth="1"/>
    <col min="1045" max="1045" width="1" style="620" customWidth="1"/>
    <col min="1046" max="1047" width="21.28515625" style="620" customWidth="1"/>
    <col min="1048" max="1048" width="1" style="620" customWidth="1"/>
    <col min="1049" max="1050" width="21.28515625" style="620" customWidth="1"/>
    <col min="1051" max="1280" width="9.140625" style="620"/>
    <col min="1281" max="1281" width="49.5703125" style="620" customWidth="1"/>
    <col min="1282" max="1282" width="6.7109375" style="620" customWidth="1"/>
    <col min="1283" max="1283" width="0.85546875" style="620" customWidth="1"/>
    <col min="1284" max="1285" width="21.28515625" style="620" customWidth="1"/>
    <col min="1286" max="1286" width="0.85546875" style="620" customWidth="1"/>
    <col min="1287" max="1288" width="21.28515625" style="620" customWidth="1"/>
    <col min="1289" max="1289" width="1" style="620" customWidth="1"/>
    <col min="1290" max="1291" width="21.28515625" style="620" customWidth="1"/>
    <col min="1292" max="1292" width="1" style="620" customWidth="1"/>
    <col min="1293" max="1294" width="21.28515625" style="620" customWidth="1"/>
    <col min="1295" max="1295" width="3.42578125" style="620" customWidth="1"/>
    <col min="1296" max="1296" width="26.5703125" style="620" customWidth="1"/>
    <col min="1297" max="1297" width="26.7109375" style="620" customWidth="1"/>
    <col min="1298" max="1298" width="0.85546875" style="620" customWidth="1"/>
    <col min="1299" max="1300" width="21.28515625" style="620" customWidth="1"/>
    <col min="1301" max="1301" width="1" style="620" customWidth="1"/>
    <col min="1302" max="1303" width="21.28515625" style="620" customWidth="1"/>
    <col min="1304" max="1304" width="1" style="620" customWidth="1"/>
    <col min="1305" max="1306" width="21.28515625" style="620" customWidth="1"/>
    <col min="1307" max="1536" width="9.140625" style="620"/>
    <col min="1537" max="1537" width="49.5703125" style="620" customWidth="1"/>
    <col min="1538" max="1538" width="6.7109375" style="620" customWidth="1"/>
    <col min="1539" max="1539" width="0.85546875" style="620" customWidth="1"/>
    <col min="1540" max="1541" width="21.28515625" style="620" customWidth="1"/>
    <col min="1542" max="1542" width="0.85546875" style="620" customWidth="1"/>
    <col min="1543" max="1544" width="21.28515625" style="620" customWidth="1"/>
    <col min="1545" max="1545" width="1" style="620" customWidth="1"/>
    <col min="1546" max="1547" width="21.28515625" style="620" customWidth="1"/>
    <col min="1548" max="1548" width="1" style="620" customWidth="1"/>
    <col min="1549" max="1550" width="21.28515625" style="620" customWidth="1"/>
    <col min="1551" max="1551" width="3.42578125" style="620" customWidth="1"/>
    <col min="1552" max="1552" width="26.5703125" style="620" customWidth="1"/>
    <col min="1553" max="1553" width="26.7109375" style="620" customWidth="1"/>
    <col min="1554" max="1554" width="0.85546875" style="620" customWidth="1"/>
    <col min="1555" max="1556" width="21.28515625" style="620" customWidth="1"/>
    <col min="1557" max="1557" width="1" style="620" customWidth="1"/>
    <col min="1558" max="1559" width="21.28515625" style="620" customWidth="1"/>
    <col min="1560" max="1560" width="1" style="620" customWidth="1"/>
    <col min="1561" max="1562" width="21.28515625" style="620" customWidth="1"/>
    <col min="1563" max="1792" width="9.140625" style="620"/>
    <col min="1793" max="1793" width="49.5703125" style="620" customWidth="1"/>
    <col min="1794" max="1794" width="6.7109375" style="620" customWidth="1"/>
    <col min="1795" max="1795" width="0.85546875" style="620" customWidth="1"/>
    <col min="1796" max="1797" width="21.28515625" style="620" customWidth="1"/>
    <col min="1798" max="1798" width="0.85546875" style="620" customWidth="1"/>
    <col min="1799" max="1800" width="21.28515625" style="620" customWidth="1"/>
    <col min="1801" max="1801" width="1" style="620" customWidth="1"/>
    <col min="1802" max="1803" width="21.28515625" style="620" customWidth="1"/>
    <col min="1804" max="1804" width="1" style="620" customWidth="1"/>
    <col min="1805" max="1806" width="21.28515625" style="620" customWidth="1"/>
    <col min="1807" max="1807" width="3.42578125" style="620" customWidth="1"/>
    <col min="1808" max="1808" width="26.5703125" style="620" customWidth="1"/>
    <col min="1809" max="1809" width="26.7109375" style="620" customWidth="1"/>
    <col min="1810" max="1810" width="0.85546875" style="620" customWidth="1"/>
    <col min="1811" max="1812" width="21.28515625" style="620" customWidth="1"/>
    <col min="1813" max="1813" width="1" style="620" customWidth="1"/>
    <col min="1814" max="1815" width="21.28515625" style="620" customWidth="1"/>
    <col min="1816" max="1816" width="1" style="620" customWidth="1"/>
    <col min="1817" max="1818" width="21.28515625" style="620" customWidth="1"/>
    <col min="1819" max="2048" width="9.140625" style="620"/>
    <col min="2049" max="2049" width="49.5703125" style="620" customWidth="1"/>
    <col min="2050" max="2050" width="6.7109375" style="620" customWidth="1"/>
    <col min="2051" max="2051" width="0.85546875" style="620" customWidth="1"/>
    <col min="2052" max="2053" width="21.28515625" style="620" customWidth="1"/>
    <col min="2054" max="2054" width="0.85546875" style="620" customWidth="1"/>
    <col min="2055" max="2056" width="21.28515625" style="620" customWidth="1"/>
    <col min="2057" max="2057" width="1" style="620" customWidth="1"/>
    <col min="2058" max="2059" width="21.28515625" style="620" customWidth="1"/>
    <col min="2060" max="2060" width="1" style="620" customWidth="1"/>
    <col min="2061" max="2062" width="21.28515625" style="620" customWidth="1"/>
    <col min="2063" max="2063" width="3.42578125" style="620" customWidth="1"/>
    <col min="2064" max="2064" width="26.5703125" style="620" customWidth="1"/>
    <col min="2065" max="2065" width="26.7109375" style="620" customWidth="1"/>
    <col min="2066" max="2066" width="0.85546875" style="620" customWidth="1"/>
    <col min="2067" max="2068" width="21.28515625" style="620" customWidth="1"/>
    <col min="2069" max="2069" width="1" style="620" customWidth="1"/>
    <col min="2070" max="2071" width="21.28515625" style="620" customWidth="1"/>
    <col min="2072" max="2072" width="1" style="620" customWidth="1"/>
    <col min="2073" max="2074" width="21.28515625" style="620" customWidth="1"/>
    <col min="2075" max="2304" width="9.140625" style="620"/>
    <col min="2305" max="2305" width="49.5703125" style="620" customWidth="1"/>
    <col min="2306" max="2306" width="6.7109375" style="620" customWidth="1"/>
    <col min="2307" max="2307" width="0.85546875" style="620" customWidth="1"/>
    <col min="2308" max="2309" width="21.28515625" style="620" customWidth="1"/>
    <col min="2310" max="2310" width="0.85546875" style="620" customWidth="1"/>
    <col min="2311" max="2312" width="21.28515625" style="620" customWidth="1"/>
    <col min="2313" max="2313" width="1" style="620" customWidth="1"/>
    <col min="2314" max="2315" width="21.28515625" style="620" customWidth="1"/>
    <col min="2316" max="2316" width="1" style="620" customWidth="1"/>
    <col min="2317" max="2318" width="21.28515625" style="620" customWidth="1"/>
    <col min="2319" max="2319" width="3.42578125" style="620" customWidth="1"/>
    <col min="2320" max="2320" width="26.5703125" style="620" customWidth="1"/>
    <col min="2321" max="2321" width="26.7109375" style="620" customWidth="1"/>
    <col min="2322" max="2322" width="0.85546875" style="620" customWidth="1"/>
    <col min="2323" max="2324" width="21.28515625" style="620" customWidth="1"/>
    <col min="2325" max="2325" width="1" style="620" customWidth="1"/>
    <col min="2326" max="2327" width="21.28515625" style="620" customWidth="1"/>
    <col min="2328" max="2328" width="1" style="620" customWidth="1"/>
    <col min="2329" max="2330" width="21.28515625" style="620" customWidth="1"/>
    <col min="2331" max="2560" width="9.140625" style="620"/>
    <col min="2561" max="2561" width="49.5703125" style="620" customWidth="1"/>
    <col min="2562" max="2562" width="6.7109375" style="620" customWidth="1"/>
    <col min="2563" max="2563" width="0.85546875" style="620" customWidth="1"/>
    <col min="2564" max="2565" width="21.28515625" style="620" customWidth="1"/>
    <col min="2566" max="2566" width="0.85546875" style="620" customWidth="1"/>
    <col min="2567" max="2568" width="21.28515625" style="620" customWidth="1"/>
    <col min="2569" max="2569" width="1" style="620" customWidth="1"/>
    <col min="2570" max="2571" width="21.28515625" style="620" customWidth="1"/>
    <col min="2572" max="2572" width="1" style="620" customWidth="1"/>
    <col min="2573" max="2574" width="21.28515625" style="620" customWidth="1"/>
    <col min="2575" max="2575" width="3.42578125" style="620" customWidth="1"/>
    <col min="2576" max="2576" width="26.5703125" style="620" customWidth="1"/>
    <col min="2577" max="2577" width="26.7109375" style="620" customWidth="1"/>
    <col min="2578" max="2578" width="0.85546875" style="620" customWidth="1"/>
    <col min="2579" max="2580" width="21.28515625" style="620" customWidth="1"/>
    <col min="2581" max="2581" width="1" style="620" customWidth="1"/>
    <col min="2582" max="2583" width="21.28515625" style="620" customWidth="1"/>
    <col min="2584" max="2584" width="1" style="620" customWidth="1"/>
    <col min="2585" max="2586" width="21.28515625" style="620" customWidth="1"/>
    <col min="2587" max="2816" width="9.140625" style="620"/>
    <col min="2817" max="2817" width="49.5703125" style="620" customWidth="1"/>
    <col min="2818" max="2818" width="6.7109375" style="620" customWidth="1"/>
    <col min="2819" max="2819" width="0.85546875" style="620" customWidth="1"/>
    <col min="2820" max="2821" width="21.28515625" style="620" customWidth="1"/>
    <col min="2822" max="2822" width="0.85546875" style="620" customWidth="1"/>
    <col min="2823" max="2824" width="21.28515625" style="620" customWidth="1"/>
    <col min="2825" max="2825" width="1" style="620" customWidth="1"/>
    <col min="2826" max="2827" width="21.28515625" style="620" customWidth="1"/>
    <col min="2828" max="2828" width="1" style="620" customWidth="1"/>
    <col min="2829" max="2830" width="21.28515625" style="620" customWidth="1"/>
    <col min="2831" max="2831" width="3.42578125" style="620" customWidth="1"/>
    <col min="2832" max="2832" width="26.5703125" style="620" customWidth="1"/>
    <col min="2833" max="2833" width="26.7109375" style="620" customWidth="1"/>
    <col min="2834" max="2834" width="0.85546875" style="620" customWidth="1"/>
    <col min="2835" max="2836" width="21.28515625" style="620" customWidth="1"/>
    <col min="2837" max="2837" width="1" style="620" customWidth="1"/>
    <col min="2838" max="2839" width="21.28515625" style="620" customWidth="1"/>
    <col min="2840" max="2840" width="1" style="620" customWidth="1"/>
    <col min="2841" max="2842" width="21.28515625" style="620" customWidth="1"/>
    <col min="2843" max="3072" width="9.140625" style="620"/>
    <col min="3073" max="3073" width="49.5703125" style="620" customWidth="1"/>
    <col min="3074" max="3074" width="6.7109375" style="620" customWidth="1"/>
    <col min="3075" max="3075" width="0.85546875" style="620" customWidth="1"/>
    <col min="3076" max="3077" width="21.28515625" style="620" customWidth="1"/>
    <col min="3078" max="3078" width="0.85546875" style="620" customWidth="1"/>
    <col min="3079" max="3080" width="21.28515625" style="620" customWidth="1"/>
    <col min="3081" max="3081" width="1" style="620" customWidth="1"/>
    <col min="3082" max="3083" width="21.28515625" style="620" customWidth="1"/>
    <col min="3084" max="3084" width="1" style="620" customWidth="1"/>
    <col min="3085" max="3086" width="21.28515625" style="620" customWidth="1"/>
    <col min="3087" max="3087" width="3.42578125" style="620" customWidth="1"/>
    <col min="3088" max="3088" width="26.5703125" style="620" customWidth="1"/>
    <col min="3089" max="3089" width="26.7109375" style="620" customWidth="1"/>
    <col min="3090" max="3090" width="0.85546875" style="620" customWidth="1"/>
    <col min="3091" max="3092" width="21.28515625" style="620" customWidth="1"/>
    <col min="3093" max="3093" width="1" style="620" customWidth="1"/>
    <col min="3094" max="3095" width="21.28515625" style="620" customWidth="1"/>
    <col min="3096" max="3096" width="1" style="620" customWidth="1"/>
    <col min="3097" max="3098" width="21.28515625" style="620" customWidth="1"/>
    <col min="3099" max="3328" width="9.140625" style="620"/>
    <col min="3329" max="3329" width="49.5703125" style="620" customWidth="1"/>
    <col min="3330" max="3330" width="6.7109375" style="620" customWidth="1"/>
    <col min="3331" max="3331" width="0.85546875" style="620" customWidth="1"/>
    <col min="3332" max="3333" width="21.28515625" style="620" customWidth="1"/>
    <col min="3334" max="3334" width="0.85546875" style="620" customWidth="1"/>
    <col min="3335" max="3336" width="21.28515625" style="620" customWidth="1"/>
    <col min="3337" max="3337" width="1" style="620" customWidth="1"/>
    <col min="3338" max="3339" width="21.28515625" style="620" customWidth="1"/>
    <col min="3340" max="3340" width="1" style="620" customWidth="1"/>
    <col min="3341" max="3342" width="21.28515625" style="620" customWidth="1"/>
    <col min="3343" max="3343" width="3.42578125" style="620" customWidth="1"/>
    <col min="3344" max="3344" width="26.5703125" style="620" customWidth="1"/>
    <col min="3345" max="3345" width="26.7109375" style="620" customWidth="1"/>
    <col min="3346" max="3346" width="0.85546875" style="620" customWidth="1"/>
    <col min="3347" max="3348" width="21.28515625" style="620" customWidth="1"/>
    <col min="3349" max="3349" width="1" style="620" customWidth="1"/>
    <col min="3350" max="3351" width="21.28515625" style="620" customWidth="1"/>
    <col min="3352" max="3352" width="1" style="620" customWidth="1"/>
    <col min="3353" max="3354" width="21.28515625" style="620" customWidth="1"/>
    <col min="3355" max="3584" width="9.140625" style="620"/>
    <col min="3585" max="3585" width="49.5703125" style="620" customWidth="1"/>
    <col min="3586" max="3586" width="6.7109375" style="620" customWidth="1"/>
    <col min="3587" max="3587" width="0.85546875" style="620" customWidth="1"/>
    <col min="3588" max="3589" width="21.28515625" style="620" customWidth="1"/>
    <col min="3590" max="3590" width="0.85546875" style="620" customWidth="1"/>
    <col min="3591" max="3592" width="21.28515625" style="620" customWidth="1"/>
    <col min="3593" max="3593" width="1" style="620" customWidth="1"/>
    <col min="3594" max="3595" width="21.28515625" style="620" customWidth="1"/>
    <col min="3596" max="3596" width="1" style="620" customWidth="1"/>
    <col min="3597" max="3598" width="21.28515625" style="620" customWidth="1"/>
    <col min="3599" max="3599" width="3.42578125" style="620" customWidth="1"/>
    <col min="3600" max="3600" width="26.5703125" style="620" customWidth="1"/>
    <col min="3601" max="3601" width="26.7109375" style="620" customWidth="1"/>
    <col min="3602" max="3602" width="0.85546875" style="620" customWidth="1"/>
    <col min="3603" max="3604" width="21.28515625" style="620" customWidth="1"/>
    <col min="3605" max="3605" width="1" style="620" customWidth="1"/>
    <col min="3606" max="3607" width="21.28515625" style="620" customWidth="1"/>
    <col min="3608" max="3608" width="1" style="620" customWidth="1"/>
    <col min="3609" max="3610" width="21.28515625" style="620" customWidth="1"/>
    <col min="3611" max="3840" width="9.140625" style="620"/>
    <col min="3841" max="3841" width="49.5703125" style="620" customWidth="1"/>
    <col min="3842" max="3842" width="6.7109375" style="620" customWidth="1"/>
    <col min="3843" max="3843" width="0.85546875" style="620" customWidth="1"/>
    <col min="3844" max="3845" width="21.28515625" style="620" customWidth="1"/>
    <col min="3846" max="3846" width="0.85546875" style="620" customWidth="1"/>
    <col min="3847" max="3848" width="21.28515625" style="620" customWidth="1"/>
    <col min="3849" max="3849" width="1" style="620" customWidth="1"/>
    <col min="3850" max="3851" width="21.28515625" style="620" customWidth="1"/>
    <col min="3852" max="3852" width="1" style="620" customWidth="1"/>
    <col min="3853" max="3854" width="21.28515625" style="620" customWidth="1"/>
    <col min="3855" max="3855" width="3.42578125" style="620" customWidth="1"/>
    <col min="3856" max="3856" width="26.5703125" style="620" customWidth="1"/>
    <col min="3857" max="3857" width="26.7109375" style="620" customWidth="1"/>
    <col min="3858" max="3858" width="0.85546875" style="620" customWidth="1"/>
    <col min="3859" max="3860" width="21.28515625" style="620" customWidth="1"/>
    <col min="3861" max="3861" width="1" style="620" customWidth="1"/>
    <col min="3862" max="3863" width="21.28515625" style="620" customWidth="1"/>
    <col min="3864" max="3864" width="1" style="620" customWidth="1"/>
    <col min="3865" max="3866" width="21.28515625" style="620" customWidth="1"/>
    <col min="3867" max="4096" width="9.140625" style="620"/>
    <col min="4097" max="4097" width="49.5703125" style="620" customWidth="1"/>
    <col min="4098" max="4098" width="6.7109375" style="620" customWidth="1"/>
    <col min="4099" max="4099" width="0.85546875" style="620" customWidth="1"/>
    <col min="4100" max="4101" width="21.28515625" style="620" customWidth="1"/>
    <col min="4102" max="4102" width="0.85546875" style="620" customWidth="1"/>
    <col min="4103" max="4104" width="21.28515625" style="620" customWidth="1"/>
    <col min="4105" max="4105" width="1" style="620" customWidth="1"/>
    <col min="4106" max="4107" width="21.28515625" style="620" customWidth="1"/>
    <col min="4108" max="4108" width="1" style="620" customWidth="1"/>
    <col min="4109" max="4110" width="21.28515625" style="620" customWidth="1"/>
    <col min="4111" max="4111" width="3.42578125" style="620" customWidth="1"/>
    <col min="4112" max="4112" width="26.5703125" style="620" customWidth="1"/>
    <col min="4113" max="4113" width="26.7109375" style="620" customWidth="1"/>
    <col min="4114" max="4114" width="0.85546875" style="620" customWidth="1"/>
    <col min="4115" max="4116" width="21.28515625" style="620" customWidth="1"/>
    <col min="4117" max="4117" width="1" style="620" customWidth="1"/>
    <col min="4118" max="4119" width="21.28515625" style="620" customWidth="1"/>
    <col min="4120" max="4120" width="1" style="620" customWidth="1"/>
    <col min="4121" max="4122" width="21.28515625" style="620" customWidth="1"/>
    <col min="4123" max="4352" width="9.140625" style="620"/>
    <col min="4353" max="4353" width="49.5703125" style="620" customWidth="1"/>
    <col min="4354" max="4354" width="6.7109375" style="620" customWidth="1"/>
    <col min="4355" max="4355" width="0.85546875" style="620" customWidth="1"/>
    <col min="4356" max="4357" width="21.28515625" style="620" customWidth="1"/>
    <col min="4358" max="4358" width="0.85546875" style="620" customWidth="1"/>
    <col min="4359" max="4360" width="21.28515625" style="620" customWidth="1"/>
    <col min="4361" max="4361" width="1" style="620" customWidth="1"/>
    <col min="4362" max="4363" width="21.28515625" style="620" customWidth="1"/>
    <col min="4364" max="4364" width="1" style="620" customWidth="1"/>
    <col min="4365" max="4366" width="21.28515625" style="620" customWidth="1"/>
    <col min="4367" max="4367" width="3.42578125" style="620" customWidth="1"/>
    <col min="4368" max="4368" width="26.5703125" style="620" customWidth="1"/>
    <col min="4369" max="4369" width="26.7109375" style="620" customWidth="1"/>
    <col min="4370" max="4370" width="0.85546875" style="620" customWidth="1"/>
    <col min="4371" max="4372" width="21.28515625" style="620" customWidth="1"/>
    <col min="4373" max="4373" width="1" style="620" customWidth="1"/>
    <col min="4374" max="4375" width="21.28515625" style="620" customWidth="1"/>
    <col min="4376" max="4376" width="1" style="620" customWidth="1"/>
    <col min="4377" max="4378" width="21.28515625" style="620" customWidth="1"/>
    <col min="4379" max="4608" width="9.140625" style="620"/>
    <col min="4609" max="4609" width="49.5703125" style="620" customWidth="1"/>
    <col min="4610" max="4610" width="6.7109375" style="620" customWidth="1"/>
    <col min="4611" max="4611" width="0.85546875" style="620" customWidth="1"/>
    <col min="4612" max="4613" width="21.28515625" style="620" customWidth="1"/>
    <col min="4614" max="4614" width="0.85546875" style="620" customWidth="1"/>
    <col min="4615" max="4616" width="21.28515625" style="620" customWidth="1"/>
    <col min="4617" max="4617" width="1" style="620" customWidth="1"/>
    <col min="4618" max="4619" width="21.28515625" style="620" customWidth="1"/>
    <col min="4620" max="4620" width="1" style="620" customWidth="1"/>
    <col min="4621" max="4622" width="21.28515625" style="620" customWidth="1"/>
    <col min="4623" max="4623" width="3.42578125" style="620" customWidth="1"/>
    <col min="4624" max="4624" width="26.5703125" style="620" customWidth="1"/>
    <col min="4625" max="4625" width="26.7109375" style="620" customWidth="1"/>
    <col min="4626" max="4626" width="0.85546875" style="620" customWidth="1"/>
    <col min="4627" max="4628" width="21.28515625" style="620" customWidth="1"/>
    <col min="4629" max="4629" width="1" style="620" customWidth="1"/>
    <col min="4630" max="4631" width="21.28515625" style="620" customWidth="1"/>
    <col min="4632" max="4632" width="1" style="620" customWidth="1"/>
    <col min="4633" max="4634" width="21.28515625" style="620" customWidth="1"/>
    <col min="4635" max="4864" width="9.140625" style="620"/>
    <col min="4865" max="4865" width="49.5703125" style="620" customWidth="1"/>
    <col min="4866" max="4866" width="6.7109375" style="620" customWidth="1"/>
    <col min="4867" max="4867" width="0.85546875" style="620" customWidth="1"/>
    <col min="4868" max="4869" width="21.28515625" style="620" customWidth="1"/>
    <col min="4870" max="4870" width="0.85546875" style="620" customWidth="1"/>
    <col min="4871" max="4872" width="21.28515625" style="620" customWidth="1"/>
    <col min="4873" max="4873" width="1" style="620" customWidth="1"/>
    <col min="4874" max="4875" width="21.28515625" style="620" customWidth="1"/>
    <col min="4876" max="4876" width="1" style="620" customWidth="1"/>
    <col min="4877" max="4878" width="21.28515625" style="620" customWidth="1"/>
    <col min="4879" max="4879" width="3.42578125" style="620" customWidth="1"/>
    <col min="4880" max="4880" width="26.5703125" style="620" customWidth="1"/>
    <col min="4881" max="4881" width="26.7109375" style="620" customWidth="1"/>
    <col min="4882" max="4882" width="0.85546875" style="620" customWidth="1"/>
    <col min="4883" max="4884" width="21.28515625" style="620" customWidth="1"/>
    <col min="4885" max="4885" width="1" style="620" customWidth="1"/>
    <col min="4886" max="4887" width="21.28515625" style="620" customWidth="1"/>
    <col min="4888" max="4888" width="1" style="620" customWidth="1"/>
    <col min="4889" max="4890" width="21.28515625" style="620" customWidth="1"/>
    <col min="4891" max="5120" width="9.140625" style="620"/>
    <col min="5121" max="5121" width="49.5703125" style="620" customWidth="1"/>
    <col min="5122" max="5122" width="6.7109375" style="620" customWidth="1"/>
    <col min="5123" max="5123" width="0.85546875" style="620" customWidth="1"/>
    <col min="5124" max="5125" width="21.28515625" style="620" customWidth="1"/>
    <col min="5126" max="5126" width="0.85546875" style="620" customWidth="1"/>
    <col min="5127" max="5128" width="21.28515625" style="620" customWidth="1"/>
    <col min="5129" max="5129" width="1" style="620" customWidth="1"/>
    <col min="5130" max="5131" width="21.28515625" style="620" customWidth="1"/>
    <col min="5132" max="5132" width="1" style="620" customWidth="1"/>
    <col min="5133" max="5134" width="21.28515625" style="620" customWidth="1"/>
    <col min="5135" max="5135" width="3.42578125" style="620" customWidth="1"/>
    <col min="5136" max="5136" width="26.5703125" style="620" customWidth="1"/>
    <col min="5137" max="5137" width="26.7109375" style="620" customWidth="1"/>
    <col min="5138" max="5138" width="0.85546875" style="620" customWidth="1"/>
    <col min="5139" max="5140" width="21.28515625" style="620" customWidth="1"/>
    <col min="5141" max="5141" width="1" style="620" customWidth="1"/>
    <col min="5142" max="5143" width="21.28515625" style="620" customWidth="1"/>
    <col min="5144" max="5144" width="1" style="620" customWidth="1"/>
    <col min="5145" max="5146" width="21.28515625" style="620" customWidth="1"/>
    <col min="5147" max="5376" width="9.140625" style="620"/>
    <col min="5377" max="5377" width="49.5703125" style="620" customWidth="1"/>
    <col min="5378" max="5378" width="6.7109375" style="620" customWidth="1"/>
    <col min="5379" max="5379" width="0.85546875" style="620" customWidth="1"/>
    <col min="5380" max="5381" width="21.28515625" style="620" customWidth="1"/>
    <col min="5382" max="5382" width="0.85546875" style="620" customWidth="1"/>
    <col min="5383" max="5384" width="21.28515625" style="620" customWidth="1"/>
    <col min="5385" max="5385" width="1" style="620" customWidth="1"/>
    <col min="5386" max="5387" width="21.28515625" style="620" customWidth="1"/>
    <col min="5388" max="5388" width="1" style="620" customWidth="1"/>
    <col min="5389" max="5390" width="21.28515625" style="620" customWidth="1"/>
    <col min="5391" max="5391" width="3.42578125" style="620" customWidth="1"/>
    <col min="5392" max="5392" width="26.5703125" style="620" customWidth="1"/>
    <col min="5393" max="5393" width="26.7109375" style="620" customWidth="1"/>
    <col min="5394" max="5394" width="0.85546875" style="620" customWidth="1"/>
    <col min="5395" max="5396" width="21.28515625" style="620" customWidth="1"/>
    <col min="5397" max="5397" width="1" style="620" customWidth="1"/>
    <col min="5398" max="5399" width="21.28515625" style="620" customWidth="1"/>
    <col min="5400" max="5400" width="1" style="620" customWidth="1"/>
    <col min="5401" max="5402" width="21.28515625" style="620" customWidth="1"/>
    <col min="5403" max="5632" width="9.140625" style="620"/>
    <col min="5633" max="5633" width="49.5703125" style="620" customWidth="1"/>
    <col min="5634" max="5634" width="6.7109375" style="620" customWidth="1"/>
    <col min="5635" max="5635" width="0.85546875" style="620" customWidth="1"/>
    <col min="5636" max="5637" width="21.28515625" style="620" customWidth="1"/>
    <col min="5638" max="5638" width="0.85546875" style="620" customWidth="1"/>
    <col min="5639" max="5640" width="21.28515625" style="620" customWidth="1"/>
    <col min="5641" max="5641" width="1" style="620" customWidth="1"/>
    <col min="5642" max="5643" width="21.28515625" style="620" customWidth="1"/>
    <col min="5644" max="5644" width="1" style="620" customWidth="1"/>
    <col min="5645" max="5646" width="21.28515625" style="620" customWidth="1"/>
    <col min="5647" max="5647" width="3.42578125" style="620" customWidth="1"/>
    <col min="5648" max="5648" width="26.5703125" style="620" customWidth="1"/>
    <col min="5649" max="5649" width="26.7109375" style="620" customWidth="1"/>
    <col min="5650" max="5650" width="0.85546875" style="620" customWidth="1"/>
    <col min="5651" max="5652" width="21.28515625" style="620" customWidth="1"/>
    <col min="5653" max="5653" width="1" style="620" customWidth="1"/>
    <col min="5654" max="5655" width="21.28515625" style="620" customWidth="1"/>
    <col min="5656" max="5656" width="1" style="620" customWidth="1"/>
    <col min="5657" max="5658" width="21.28515625" style="620" customWidth="1"/>
    <col min="5659" max="5888" width="9.140625" style="620"/>
    <col min="5889" max="5889" width="49.5703125" style="620" customWidth="1"/>
    <col min="5890" max="5890" width="6.7109375" style="620" customWidth="1"/>
    <col min="5891" max="5891" width="0.85546875" style="620" customWidth="1"/>
    <col min="5892" max="5893" width="21.28515625" style="620" customWidth="1"/>
    <col min="5894" max="5894" width="0.85546875" style="620" customWidth="1"/>
    <col min="5895" max="5896" width="21.28515625" style="620" customWidth="1"/>
    <col min="5897" max="5897" width="1" style="620" customWidth="1"/>
    <col min="5898" max="5899" width="21.28515625" style="620" customWidth="1"/>
    <col min="5900" max="5900" width="1" style="620" customWidth="1"/>
    <col min="5901" max="5902" width="21.28515625" style="620" customWidth="1"/>
    <col min="5903" max="5903" width="3.42578125" style="620" customWidth="1"/>
    <col min="5904" max="5904" width="26.5703125" style="620" customWidth="1"/>
    <col min="5905" max="5905" width="26.7109375" style="620" customWidth="1"/>
    <col min="5906" max="5906" width="0.85546875" style="620" customWidth="1"/>
    <col min="5907" max="5908" width="21.28515625" style="620" customWidth="1"/>
    <col min="5909" max="5909" width="1" style="620" customWidth="1"/>
    <col min="5910" max="5911" width="21.28515625" style="620" customWidth="1"/>
    <col min="5912" max="5912" width="1" style="620" customWidth="1"/>
    <col min="5913" max="5914" width="21.28515625" style="620" customWidth="1"/>
    <col min="5915" max="6144" width="9.140625" style="620"/>
    <col min="6145" max="6145" width="49.5703125" style="620" customWidth="1"/>
    <col min="6146" max="6146" width="6.7109375" style="620" customWidth="1"/>
    <col min="6147" max="6147" width="0.85546875" style="620" customWidth="1"/>
    <col min="6148" max="6149" width="21.28515625" style="620" customWidth="1"/>
    <col min="6150" max="6150" width="0.85546875" style="620" customWidth="1"/>
    <col min="6151" max="6152" width="21.28515625" style="620" customWidth="1"/>
    <col min="6153" max="6153" width="1" style="620" customWidth="1"/>
    <col min="6154" max="6155" width="21.28515625" style="620" customWidth="1"/>
    <col min="6156" max="6156" width="1" style="620" customWidth="1"/>
    <col min="6157" max="6158" width="21.28515625" style="620" customWidth="1"/>
    <col min="6159" max="6159" width="3.42578125" style="620" customWidth="1"/>
    <col min="6160" max="6160" width="26.5703125" style="620" customWidth="1"/>
    <col min="6161" max="6161" width="26.7109375" style="620" customWidth="1"/>
    <col min="6162" max="6162" width="0.85546875" style="620" customWidth="1"/>
    <col min="6163" max="6164" width="21.28515625" style="620" customWidth="1"/>
    <col min="6165" max="6165" width="1" style="620" customWidth="1"/>
    <col min="6166" max="6167" width="21.28515625" style="620" customWidth="1"/>
    <col min="6168" max="6168" width="1" style="620" customWidth="1"/>
    <col min="6169" max="6170" width="21.28515625" style="620" customWidth="1"/>
    <col min="6171" max="6400" width="9.140625" style="620"/>
    <col min="6401" max="6401" width="49.5703125" style="620" customWidth="1"/>
    <col min="6402" max="6402" width="6.7109375" style="620" customWidth="1"/>
    <col min="6403" max="6403" width="0.85546875" style="620" customWidth="1"/>
    <col min="6404" max="6405" width="21.28515625" style="620" customWidth="1"/>
    <col min="6406" max="6406" width="0.85546875" style="620" customWidth="1"/>
    <col min="6407" max="6408" width="21.28515625" style="620" customWidth="1"/>
    <col min="6409" max="6409" width="1" style="620" customWidth="1"/>
    <col min="6410" max="6411" width="21.28515625" style="620" customWidth="1"/>
    <col min="6412" max="6412" width="1" style="620" customWidth="1"/>
    <col min="6413" max="6414" width="21.28515625" style="620" customWidth="1"/>
    <col min="6415" max="6415" width="3.42578125" style="620" customWidth="1"/>
    <col min="6416" max="6416" width="26.5703125" style="620" customWidth="1"/>
    <col min="6417" max="6417" width="26.7109375" style="620" customWidth="1"/>
    <col min="6418" max="6418" width="0.85546875" style="620" customWidth="1"/>
    <col min="6419" max="6420" width="21.28515625" style="620" customWidth="1"/>
    <col min="6421" max="6421" width="1" style="620" customWidth="1"/>
    <col min="6422" max="6423" width="21.28515625" style="620" customWidth="1"/>
    <col min="6424" max="6424" width="1" style="620" customWidth="1"/>
    <col min="6425" max="6426" width="21.28515625" style="620" customWidth="1"/>
    <col min="6427" max="6656" width="9.140625" style="620"/>
    <col min="6657" max="6657" width="49.5703125" style="620" customWidth="1"/>
    <col min="6658" max="6658" width="6.7109375" style="620" customWidth="1"/>
    <col min="6659" max="6659" width="0.85546875" style="620" customWidth="1"/>
    <col min="6660" max="6661" width="21.28515625" style="620" customWidth="1"/>
    <col min="6662" max="6662" width="0.85546875" style="620" customWidth="1"/>
    <col min="6663" max="6664" width="21.28515625" style="620" customWidth="1"/>
    <col min="6665" max="6665" width="1" style="620" customWidth="1"/>
    <col min="6666" max="6667" width="21.28515625" style="620" customWidth="1"/>
    <col min="6668" max="6668" width="1" style="620" customWidth="1"/>
    <col min="6669" max="6670" width="21.28515625" style="620" customWidth="1"/>
    <col min="6671" max="6671" width="3.42578125" style="620" customWidth="1"/>
    <col min="6672" max="6672" width="26.5703125" style="620" customWidth="1"/>
    <col min="6673" max="6673" width="26.7109375" style="620" customWidth="1"/>
    <col min="6674" max="6674" width="0.85546875" style="620" customWidth="1"/>
    <col min="6675" max="6676" width="21.28515625" style="620" customWidth="1"/>
    <col min="6677" max="6677" width="1" style="620" customWidth="1"/>
    <col min="6678" max="6679" width="21.28515625" style="620" customWidth="1"/>
    <col min="6680" max="6680" width="1" style="620" customWidth="1"/>
    <col min="6681" max="6682" width="21.28515625" style="620" customWidth="1"/>
    <col min="6683" max="6912" width="9.140625" style="620"/>
    <col min="6913" max="6913" width="49.5703125" style="620" customWidth="1"/>
    <col min="6914" max="6914" width="6.7109375" style="620" customWidth="1"/>
    <col min="6915" max="6915" width="0.85546875" style="620" customWidth="1"/>
    <col min="6916" max="6917" width="21.28515625" style="620" customWidth="1"/>
    <col min="6918" max="6918" width="0.85546875" style="620" customWidth="1"/>
    <col min="6919" max="6920" width="21.28515625" style="620" customWidth="1"/>
    <col min="6921" max="6921" width="1" style="620" customWidth="1"/>
    <col min="6922" max="6923" width="21.28515625" style="620" customWidth="1"/>
    <col min="6924" max="6924" width="1" style="620" customWidth="1"/>
    <col min="6925" max="6926" width="21.28515625" style="620" customWidth="1"/>
    <col min="6927" max="6927" width="3.42578125" style="620" customWidth="1"/>
    <col min="6928" max="6928" width="26.5703125" style="620" customWidth="1"/>
    <col min="6929" max="6929" width="26.7109375" style="620" customWidth="1"/>
    <col min="6930" max="6930" width="0.85546875" style="620" customWidth="1"/>
    <col min="6931" max="6932" width="21.28515625" style="620" customWidth="1"/>
    <col min="6933" max="6933" width="1" style="620" customWidth="1"/>
    <col min="6934" max="6935" width="21.28515625" style="620" customWidth="1"/>
    <col min="6936" max="6936" width="1" style="620" customWidth="1"/>
    <col min="6937" max="6938" width="21.28515625" style="620" customWidth="1"/>
    <col min="6939" max="7168" width="9.140625" style="620"/>
    <col min="7169" max="7169" width="49.5703125" style="620" customWidth="1"/>
    <col min="7170" max="7170" width="6.7109375" style="620" customWidth="1"/>
    <col min="7171" max="7171" width="0.85546875" style="620" customWidth="1"/>
    <col min="7172" max="7173" width="21.28515625" style="620" customWidth="1"/>
    <col min="7174" max="7174" width="0.85546875" style="620" customWidth="1"/>
    <col min="7175" max="7176" width="21.28515625" style="620" customWidth="1"/>
    <col min="7177" max="7177" width="1" style="620" customWidth="1"/>
    <col min="7178" max="7179" width="21.28515625" style="620" customWidth="1"/>
    <col min="7180" max="7180" width="1" style="620" customWidth="1"/>
    <col min="7181" max="7182" width="21.28515625" style="620" customWidth="1"/>
    <col min="7183" max="7183" width="3.42578125" style="620" customWidth="1"/>
    <col min="7184" max="7184" width="26.5703125" style="620" customWidth="1"/>
    <col min="7185" max="7185" width="26.7109375" style="620" customWidth="1"/>
    <col min="7186" max="7186" width="0.85546875" style="620" customWidth="1"/>
    <col min="7187" max="7188" width="21.28515625" style="620" customWidth="1"/>
    <col min="7189" max="7189" width="1" style="620" customWidth="1"/>
    <col min="7190" max="7191" width="21.28515625" style="620" customWidth="1"/>
    <col min="7192" max="7192" width="1" style="620" customWidth="1"/>
    <col min="7193" max="7194" width="21.28515625" style="620" customWidth="1"/>
    <col min="7195" max="7424" width="9.140625" style="620"/>
    <col min="7425" max="7425" width="49.5703125" style="620" customWidth="1"/>
    <col min="7426" max="7426" width="6.7109375" style="620" customWidth="1"/>
    <col min="7427" max="7427" width="0.85546875" style="620" customWidth="1"/>
    <col min="7428" max="7429" width="21.28515625" style="620" customWidth="1"/>
    <col min="7430" max="7430" width="0.85546875" style="620" customWidth="1"/>
    <col min="7431" max="7432" width="21.28515625" style="620" customWidth="1"/>
    <col min="7433" max="7433" width="1" style="620" customWidth="1"/>
    <col min="7434" max="7435" width="21.28515625" style="620" customWidth="1"/>
    <col min="7436" max="7436" width="1" style="620" customWidth="1"/>
    <col min="7437" max="7438" width="21.28515625" style="620" customWidth="1"/>
    <col min="7439" max="7439" width="3.42578125" style="620" customWidth="1"/>
    <col min="7440" max="7440" width="26.5703125" style="620" customWidth="1"/>
    <col min="7441" max="7441" width="26.7109375" style="620" customWidth="1"/>
    <col min="7442" max="7442" width="0.85546875" style="620" customWidth="1"/>
    <col min="7443" max="7444" width="21.28515625" style="620" customWidth="1"/>
    <col min="7445" max="7445" width="1" style="620" customWidth="1"/>
    <col min="7446" max="7447" width="21.28515625" style="620" customWidth="1"/>
    <col min="7448" max="7448" width="1" style="620" customWidth="1"/>
    <col min="7449" max="7450" width="21.28515625" style="620" customWidth="1"/>
    <col min="7451" max="7680" width="9.140625" style="620"/>
    <col min="7681" max="7681" width="49.5703125" style="620" customWidth="1"/>
    <col min="7682" max="7682" width="6.7109375" style="620" customWidth="1"/>
    <col min="7683" max="7683" width="0.85546875" style="620" customWidth="1"/>
    <col min="7684" max="7685" width="21.28515625" style="620" customWidth="1"/>
    <col min="7686" max="7686" width="0.85546875" style="620" customWidth="1"/>
    <col min="7687" max="7688" width="21.28515625" style="620" customWidth="1"/>
    <col min="7689" max="7689" width="1" style="620" customWidth="1"/>
    <col min="7690" max="7691" width="21.28515625" style="620" customWidth="1"/>
    <col min="7692" max="7692" width="1" style="620" customWidth="1"/>
    <col min="7693" max="7694" width="21.28515625" style="620" customWidth="1"/>
    <col min="7695" max="7695" width="3.42578125" style="620" customWidth="1"/>
    <col min="7696" max="7696" width="26.5703125" style="620" customWidth="1"/>
    <col min="7697" max="7697" width="26.7109375" style="620" customWidth="1"/>
    <col min="7698" max="7698" width="0.85546875" style="620" customWidth="1"/>
    <col min="7699" max="7700" width="21.28515625" style="620" customWidth="1"/>
    <col min="7701" max="7701" width="1" style="620" customWidth="1"/>
    <col min="7702" max="7703" width="21.28515625" style="620" customWidth="1"/>
    <col min="7704" max="7704" width="1" style="620" customWidth="1"/>
    <col min="7705" max="7706" width="21.28515625" style="620" customWidth="1"/>
    <col min="7707" max="7936" width="9.140625" style="620"/>
    <col min="7937" max="7937" width="49.5703125" style="620" customWidth="1"/>
    <col min="7938" max="7938" width="6.7109375" style="620" customWidth="1"/>
    <col min="7939" max="7939" width="0.85546875" style="620" customWidth="1"/>
    <col min="7940" max="7941" width="21.28515625" style="620" customWidth="1"/>
    <col min="7942" max="7942" width="0.85546875" style="620" customWidth="1"/>
    <col min="7943" max="7944" width="21.28515625" style="620" customWidth="1"/>
    <col min="7945" max="7945" width="1" style="620" customWidth="1"/>
    <col min="7946" max="7947" width="21.28515625" style="620" customWidth="1"/>
    <col min="7948" max="7948" width="1" style="620" customWidth="1"/>
    <col min="7949" max="7950" width="21.28515625" style="620" customWidth="1"/>
    <col min="7951" max="7951" width="3.42578125" style="620" customWidth="1"/>
    <col min="7952" max="7952" width="26.5703125" style="620" customWidth="1"/>
    <col min="7953" max="7953" width="26.7109375" style="620" customWidth="1"/>
    <col min="7954" max="7954" width="0.85546875" style="620" customWidth="1"/>
    <col min="7955" max="7956" width="21.28515625" style="620" customWidth="1"/>
    <col min="7957" max="7957" width="1" style="620" customWidth="1"/>
    <col min="7958" max="7959" width="21.28515625" style="620" customWidth="1"/>
    <col min="7960" max="7960" width="1" style="620" customWidth="1"/>
    <col min="7961" max="7962" width="21.28515625" style="620" customWidth="1"/>
    <col min="7963" max="8192" width="9.140625" style="620"/>
    <col min="8193" max="8193" width="49.5703125" style="620" customWidth="1"/>
    <col min="8194" max="8194" width="6.7109375" style="620" customWidth="1"/>
    <col min="8195" max="8195" width="0.85546875" style="620" customWidth="1"/>
    <col min="8196" max="8197" width="21.28515625" style="620" customWidth="1"/>
    <col min="8198" max="8198" width="0.85546875" style="620" customWidth="1"/>
    <col min="8199" max="8200" width="21.28515625" style="620" customWidth="1"/>
    <col min="8201" max="8201" width="1" style="620" customWidth="1"/>
    <col min="8202" max="8203" width="21.28515625" style="620" customWidth="1"/>
    <col min="8204" max="8204" width="1" style="620" customWidth="1"/>
    <col min="8205" max="8206" width="21.28515625" style="620" customWidth="1"/>
    <col min="8207" max="8207" width="3.42578125" style="620" customWidth="1"/>
    <col min="8208" max="8208" width="26.5703125" style="620" customWidth="1"/>
    <col min="8209" max="8209" width="26.7109375" style="620" customWidth="1"/>
    <col min="8210" max="8210" width="0.85546875" style="620" customWidth="1"/>
    <col min="8211" max="8212" width="21.28515625" style="620" customWidth="1"/>
    <col min="8213" max="8213" width="1" style="620" customWidth="1"/>
    <col min="8214" max="8215" width="21.28515625" style="620" customWidth="1"/>
    <col min="8216" max="8216" width="1" style="620" customWidth="1"/>
    <col min="8217" max="8218" width="21.28515625" style="620" customWidth="1"/>
    <col min="8219" max="8448" width="9.140625" style="620"/>
    <col min="8449" max="8449" width="49.5703125" style="620" customWidth="1"/>
    <col min="8450" max="8450" width="6.7109375" style="620" customWidth="1"/>
    <col min="8451" max="8451" width="0.85546875" style="620" customWidth="1"/>
    <col min="8452" max="8453" width="21.28515625" style="620" customWidth="1"/>
    <col min="8454" max="8454" width="0.85546875" style="620" customWidth="1"/>
    <col min="8455" max="8456" width="21.28515625" style="620" customWidth="1"/>
    <col min="8457" max="8457" width="1" style="620" customWidth="1"/>
    <col min="8458" max="8459" width="21.28515625" style="620" customWidth="1"/>
    <col min="8460" max="8460" width="1" style="620" customWidth="1"/>
    <col min="8461" max="8462" width="21.28515625" style="620" customWidth="1"/>
    <col min="8463" max="8463" width="3.42578125" style="620" customWidth="1"/>
    <col min="8464" max="8464" width="26.5703125" style="620" customWidth="1"/>
    <col min="8465" max="8465" width="26.7109375" style="620" customWidth="1"/>
    <col min="8466" max="8466" width="0.85546875" style="620" customWidth="1"/>
    <col min="8467" max="8468" width="21.28515625" style="620" customWidth="1"/>
    <col min="8469" max="8469" width="1" style="620" customWidth="1"/>
    <col min="8470" max="8471" width="21.28515625" style="620" customWidth="1"/>
    <col min="8472" max="8472" width="1" style="620" customWidth="1"/>
    <col min="8473" max="8474" width="21.28515625" style="620" customWidth="1"/>
    <col min="8475" max="8704" width="9.140625" style="620"/>
    <col min="8705" max="8705" width="49.5703125" style="620" customWidth="1"/>
    <col min="8706" max="8706" width="6.7109375" style="620" customWidth="1"/>
    <col min="8707" max="8707" width="0.85546875" style="620" customWidth="1"/>
    <col min="8708" max="8709" width="21.28515625" style="620" customWidth="1"/>
    <col min="8710" max="8710" width="0.85546875" style="620" customWidth="1"/>
    <col min="8711" max="8712" width="21.28515625" style="620" customWidth="1"/>
    <col min="8713" max="8713" width="1" style="620" customWidth="1"/>
    <col min="8714" max="8715" width="21.28515625" style="620" customWidth="1"/>
    <col min="8716" max="8716" width="1" style="620" customWidth="1"/>
    <col min="8717" max="8718" width="21.28515625" style="620" customWidth="1"/>
    <col min="8719" max="8719" width="3.42578125" style="620" customWidth="1"/>
    <col min="8720" max="8720" width="26.5703125" style="620" customWidth="1"/>
    <col min="8721" max="8721" width="26.7109375" style="620" customWidth="1"/>
    <col min="8722" max="8722" width="0.85546875" style="620" customWidth="1"/>
    <col min="8723" max="8724" width="21.28515625" style="620" customWidth="1"/>
    <col min="8725" max="8725" width="1" style="620" customWidth="1"/>
    <col min="8726" max="8727" width="21.28515625" style="620" customWidth="1"/>
    <col min="8728" max="8728" width="1" style="620" customWidth="1"/>
    <col min="8729" max="8730" width="21.28515625" style="620" customWidth="1"/>
    <col min="8731" max="8960" width="9.140625" style="620"/>
    <col min="8961" max="8961" width="49.5703125" style="620" customWidth="1"/>
    <col min="8962" max="8962" width="6.7109375" style="620" customWidth="1"/>
    <col min="8963" max="8963" width="0.85546875" style="620" customWidth="1"/>
    <col min="8964" max="8965" width="21.28515625" style="620" customWidth="1"/>
    <col min="8966" max="8966" width="0.85546875" style="620" customWidth="1"/>
    <col min="8967" max="8968" width="21.28515625" style="620" customWidth="1"/>
    <col min="8969" max="8969" width="1" style="620" customWidth="1"/>
    <col min="8970" max="8971" width="21.28515625" style="620" customWidth="1"/>
    <col min="8972" max="8972" width="1" style="620" customWidth="1"/>
    <col min="8973" max="8974" width="21.28515625" style="620" customWidth="1"/>
    <col min="8975" max="8975" width="3.42578125" style="620" customWidth="1"/>
    <col min="8976" max="8976" width="26.5703125" style="620" customWidth="1"/>
    <col min="8977" max="8977" width="26.7109375" style="620" customWidth="1"/>
    <col min="8978" max="8978" width="0.85546875" style="620" customWidth="1"/>
    <col min="8979" max="8980" width="21.28515625" style="620" customWidth="1"/>
    <col min="8981" max="8981" width="1" style="620" customWidth="1"/>
    <col min="8982" max="8983" width="21.28515625" style="620" customWidth="1"/>
    <col min="8984" max="8984" width="1" style="620" customWidth="1"/>
    <col min="8985" max="8986" width="21.28515625" style="620" customWidth="1"/>
    <col min="8987" max="9216" width="9.140625" style="620"/>
    <col min="9217" max="9217" width="49.5703125" style="620" customWidth="1"/>
    <col min="9218" max="9218" width="6.7109375" style="620" customWidth="1"/>
    <col min="9219" max="9219" width="0.85546875" style="620" customWidth="1"/>
    <col min="9220" max="9221" width="21.28515625" style="620" customWidth="1"/>
    <col min="9222" max="9222" width="0.85546875" style="620" customWidth="1"/>
    <col min="9223" max="9224" width="21.28515625" style="620" customWidth="1"/>
    <col min="9225" max="9225" width="1" style="620" customWidth="1"/>
    <col min="9226" max="9227" width="21.28515625" style="620" customWidth="1"/>
    <col min="9228" max="9228" width="1" style="620" customWidth="1"/>
    <col min="9229" max="9230" width="21.28515625" style="620" customWidth="1"/>
    <col min="9231" max="9231" width="3.42578125" style="620" customWidth="1"/>
    <col min="9232" max="9232" width="26.5703125" style="620" customWidth="1"/>
    <col min="9233" max="9233" width="26.7109375" style="620" customWidth="1"/>
    <col min="9234" max="9234" width="0.85546875" style="620" customWidth="1"/>
    <col min="9235" max="9236" width="21.28515625" style="620" customWidth="1"/>
    <col min="9237" max="9237" width="1" style="620" customWidth="1"/>
    <col min="9238" max="9239" width="21.28515625" style="620" customWidth="1"/>
    <col min="9240" max="9240" width="1" style="620" customWidth="1"/>
    <col min="9241" max="9242" width="21.28515625" style="620" customWidth="1"/>
    <col min="9243" max="9472" width="9.140625" style="620"/>
    <col min="9473" max="9473" width="49.5703125" style="620" customWidth="1"/>
    <col min="9474" max="9474" width="6.7109375" style="620" customWidth="1"/>
    <col min="9475" max="9475" width="0.85546875" style="620" customWidth="1"/>
    <col min="9476" max="9477" width="21.28515625" style="620" customWidth="1"/>
    <col min="9478" max="9478" width="0.85546875" style="620" customWidth="1"/>
    <col min="9479" max="9480" width="21.28515625" style="620" customWidth="1"/>
    <col min="9481" max="9481" width="1" style="620" customWidth="1"/>
    <col min="9482" max="9483" width="21.28515625" style="620" customWidth="1"/>
    <col min="9484" max="9484" width="1" style="620" customWidth="1"/>
    <col min="9485" max="9486" width="21.28515625" style="620" customWidth="1"/>
    <col min="9487" max="9487" width="3.42578125" style="620" customWidth="1"/>
    <col min="9488" max="9488" width="26.5703125" style="620" customWidth="1"/>
    <col min="9489" max="9489" width="26.7109375" style="620" customWidth="1"/>
    <col min="9490" max="9490" width="0.85546875" style="620" customWidth="1"/>
    <col min="9491" max="9492" width="21.28515625" style="620" customWidth="1"/>
    <col min="9493" max="9493" width="1" style="620" customWidth="1"/>
    <col min="9494" max="9495" width="21.28515625" style="620" customWidth="1"/>
    <col min="9496" max="9496" width="1" style="620" customWidth="1"/>
    <col min="9497" max="9498" width="21.28515625" style="620" customWidth="1"/>
    <col min="9499" max="9728" width="9.140625" style="620"/>
    <col min="9729" max="9729" width="49.5703125" style="620" customWidth="1"/>
    <col min="9730" max="9730" width="6.7109375" style="620" customWidth="1"/>
    <col min="9731" max="9731" width="0.85546875" style="620" customWidth="1"/>
    <col min="9732" max="9733" width="21.28515625" style="620" customWidth="1"/>
    <col min="9734" max="9734" width="0.85546875" style="620" customWidth="1"/>
    <col min="9735" max="9736" width="21.28515625" style="620" customWidth="1"/>
    <col min="9737" max="9737" width="1" style="620" customWidth="1"/>
    <col min="9738" max="9739" width="21.28515625" style="620" customWidth="1"/>
    <col min="9740" max="9740" width="1" style="620" customWidth="1"/>
    <col min="9741" max="9742" width="21.28515625" style="620" customWidth="1"/>
    <col min="9743" max="9743" width="3.42578125" style="620" customWidth="1"/>
    <col min="9744" max="9744" width="26.5703125" style="620" customWidth="1"/>
    <col min="9745" max="9745" width="26.7109375" style="620" customWidth="1"/>
    <col min="9746" max="9746" width="0.85546875" style="620" customWidth="1"/>
    <col min="9747" max="9748" width="21.28515625" style="620" customWidth="1"/>
    <col min="9749" max="9749" width="1" style="620" customWidth="1"/>
    <col min="9750" max="9751" width="21.28515625" style="620" customWidth="1"/>
    <col min="9752" max="9752" width="1" style="620" customWidth="1"/>
    <col min="9753" max="9754" width="21.28515625" style="620" customWidth="1"/>
    <col min="9755" max="9984" width="9.140625" style="620"/>
    <col min="9985" max="9985" width="49.5703125" style="620" customWidth="1"/>
    <col min="9986" max="9986" width="6.7109375" style="620" customWidth="1"/>
    <col min="9987" max="9987" width="0.85546875" style="620" customWidth="1"/>
    <col min="9988" max="9989" width="21.28515625" style="620" customWidth="1"/>
    <col min="9990" max="9990" width="0.85546875" style="620" customWidth="1"/>
    <col min="9991" max="9992" width="21.28515625" style="620" customWidth="1"/>
    <col min="9993" max="9993" width="1" style="620" customWidth="1"/>
    <col min="9994" max="9995" width="21.28515625" style="620" customWidth="1"/>
    <col min="9996" max="9996" width="1" style="620" customWidth="1"/>
    <col min="9997" max="9998" width="21.28515625" style="620" customWidth="1"/>
    <col min="9999" max="9999" width="3.42578125" style="620" customWidth="1"/>
    <col min="10000" max="10000" width="26.5703125" style="620" customWidth="1"/>
    <col min="10001" max="10001" width="26.7109375" style="620" customWidth="1"/>
    <col min="10002" max="10002" width="0.85546875" style="620" customWidth="1"/>
    <col min="10003" max="10004" width="21.28515625" style="620" customWidth="1"/>
    <col min="10005" max="10005" width="1" style="620" customWidth="1"/>
    <col min="10006" max="10007" width="21.28515625" style="620" customWidth="1"/>
    <col min="10008" max="10008" width="1" style="620" customWidth="1"/>
    <col min="10009" max="10010" width="21.28515625" style="620" customWidth="1"/>
    <col min="10011" max="10240" width="9.140625" style="620"/>
    <col min="10241" max="10241" width="49.5703125" style="620" customWidth="1"/>
    <col min="10242" max="10242" width="6.7109375" style="620" customWidth="1"/>
    <col min="10243" max="10243" width="0.85546875" style="620" customWidth="1"/>
    <col min="10244" max="10245" width="21.28515625" style="620" customWidth="1"/>
    <col min="10246" max="10246" width="0.85546875" style="620" customWidth="1"/>
    <col min="10247" max="10248" width="21.28515625" style="620" customWidth="1"/>
    <col min="10249" max="10249" width="1" style="620" customWidth="1"/>
    <col min="10250" max="10251" width="21.28515625" style="620" customWidth="1"/>
    <col min="10252" max="10252" width="1" style="620" customWidth="1"/>
    <col min="10253" max="10254" width="21.28515625" style="620" customWidth="1"/>
    <col min="10255" max="10255" width="3.42578125" style="620" customWidth="1"/>
    <col min="10256" max="10256" width="26.5703125" style="620" customWidth="1"/>
    <col min="10257" max="10257" width="26.7109375" style="620" customWidth="1"/>
    <col min="10258" max="10258" width="0.85546875" style="620" customWidth="1"/>
    <col min="10259" max="10260" width="21.28515625" style="620" customWidth="1"/>
    <col min="10261" max="10261" width="1" style="620" customWidth="1"/>
    <col min="10262" max="10263" width="21.28515625" style="620" customWidth="1"/>
    <col min="10264" max="10264" width="1" style="620" customWidth="1"/>
    <col min="10265" max="10266" width="21.28515625" style="620" customWidth="1"/>
    <col min="10267" max="10496" width="9.140625" style="620"/>
    <col min="10497" max="10497" width="49.5703125" style="620" customWidth="1"/>
    <col min="10498" max="10498" width="6.7109375" style="620" customWidth="1"/>
    <col min="10499" max="10499" width="0.85546875" style="620" customWidth="1"/>
    <col min="10500" max="10501" width="21.28515625" style="620" customWidth="1"/>
    <col min="10502" max="10502" width="0.85546875" style="620" customWidth="1"/>
    <col min="10503" max="10504" width="21.28515625" style="620" customWidth="1"/>
    <col min="10505" max="10505" width="1" style="620" customWidth="1"/>
    <col min="10506" max="10507" width="21.28515625" style="620" customWidth="1"/>
    <col min="10508" max="10508" width="1" style="620" customWidth="1"/>
    <col min="10509" max="10510" width="21.28515625" style="620" customWidth="1"/>
    <col min="10511" max="10511" width="3.42578125" style="620" customWidth="1"/>
    <col min="10512" max="10512" width="26.5703125" style="620" customWidth="1"/>
    <col min="10513" max="10513" width="26.7109375" style="620" customWidth="1"/>
    <col min="10514" max="10514" width="0.85546875" style="620" customWidth="1"/>
    <col min="10515" max="10516" width="21.28515625" style="620" customWidth="1"/>
    <col min="10517" max="10517" width="1" style="620" customWidth="1"/>
    <col min="10518" max="10519" width="21.28515625" style="620" customWidth="1"/>
    <col min="10520" max="10520" width="1" style="620" customWidth="1"/>
    <col min="10521" max="10522" width="21.28515625" style="620" customWidth="1"/>
    <col min="10523" max="10752" width="9.140625" style="620"/>
    <col min="10753" max="10753" width="49.5703125" style="620" customWidth="1"/>
    <col min="10754" max="10754" width="6.7109375" style="620" customWidth="1"/>
    <col min="10755" max="10755" width="0.85546875" style="620" customWidth="1"/>
    <col min="10756" max="10757" width="21.28515625" style="620" customWidth="1"/>
    <col min="10758" max="10758" width="0.85546875" style="620" customWidth="1"/>
    <col min="10759" max="10760" width="21.28515625" style="620" customWidth="1"/>
    <col min="10761" max="10761" width="1" style="620" customWidth="1"/>
    <col min="10762" max="10763" width="21.28515625" style="620" customWidth="1"/>
    <col min="10764" max="10764" width="1" style="620" customWidth="1"/>
    <col min="10765" max="10766" width="21.28515625" style="620" customWidth="1"/>
    <col min="10767" max="10767" width="3.42578125" style="620" customWidth="1"/>
    <col min="10768" max="10768" width="26.5703125" style="620" customWidth="1"/>
    <col min="10769" max="10769" width="26.7109375" style="620" customWidth="1"/>
    <col min="10770" max="10770" width="0.85546875" style="620" customWidth="1"/>
    <col min="10771" max="10772" width="21.28515625" style="620" customWidth="1"/>
    <col min="10773" max="10773" width="1" style="620" customWidth="1"/>
    <col min="10774" max="10775" width="21.28515625" style="620" customWidth="1"/>
    <col min="10776" max="10776" width="1" style="620" customWidth="1"/>
    <col min="10777" max="10778" width="21.28515625" style="620" customWidth="1"/>
    <col min="10779" max="11008" width="9.140625" style="620"/>
    <col min="11009" max="11009" width="49.5703125" style="620" customWidth="1"/>
    <col min="11010" max="11010" width="6.7109375" style="620" customWidth="1"/>
    <col min="11011" max="11011" width="0.85546875" style="620" customWidth="1"/>
    <col min="11012" max="11013" width="21.28515625" style="620" customWidth="1"/>
    <col min="11014" max="11014" width="0.85546875" style="620" customWidth="1"/>
    <col min="11015" max="11016" width="21.28515625" style="620" customWidth="1"/>
    <col min="11017" max="11017" width="1" style="620" customWidth="1"/>
    <col min="11018" max="11019" width="21.28515625" style="620" customWidth="1"/>
    <col min="11020" max="11020" width="1" style="620" customWidth="1"/>
    <col min="11021" max="11022" width="21.28515625" style="620" customWidth="1"/>
    <col min="11023" max="11023" width="3.42578125" style="620" customWidth="1"/>
    <col min="11024" max="11024" width="26.5703125" style="620" customWidth="1"/>
    <col min="11025" max="11025" width="26.7109375" style="620" customWidth="1"/>
    <col min="11026" max="11026" width="0.85546875" style="620" customWidth="1"/>
    <col min="11027" max="11028" width="21.28515625" style="620" customWidth="1"/>
    <col min="11029" max="11029" width="1" style="620" customWidth="1"/>
    <col min="11030" max="11031" width="21.28515625" style="620" customWidth="1"/>
    <col min="11032" max="11032" width="1" style="620" customWidth="1"/>
    <col min="11033" max="11034" width="21.28515625" style="620" customWidth="1"/>
    <col min="11035" max="11264" width="9.140625" style="620"/>
    <col min="11265" max="11265" width="49.5703125" style="620" customWidth="1"/>
    <col min="11266" max="11266" width="6.7109375" style="620" customWidth="1"/>
    <col min="11267" max="11267" width="0.85546875" style="620" customWidth="1"/>
    <col min="11268" max="11269" width="21.28515625" style="620" customWidth="1"/>
    <col min="11270" max="11270" width="0.85546875" style="620" customWidth="1"/>
    <col min="11271" max="11272" width="21.28515625" style="620" customWidth="1"/>
    <col min="11273" max="11273" width="1" style="620" customWidth="1"/>
    <col min="11274" max="11275" width="21.28515625" style="620" customWidth="1"/>
    <col min="11276" max="11276" width="1" style="620" customWidth="1"/>
    <col min="11277" max="11278" width="21.28515625" style="620" customWidth="1"/>
    <col min="11279" max="11279" width="3.42578125" style="620" customWidth="1"/>
    <col min="11280" max="11280" width="26.5703125" style="620" customWidth="1"/>
    <col min="11281" max="11281" width="26.7109375" style="620" customWidth="1"/>
    <col min="11282" max="11282" width="0.85546875" style="620" customWidth="1"/>
    <col min="11283" max="11284" width="21.28515625" style="620" customWidth="1"/>
    <col min="11285" max="11285" width="1" style="620" customWidth="1"/>
    <col min="11286" max="11287" width="21.28515625" style="620" customWidth="1"/>
    <col min="11288" max="11288" width="1" style="620" customWidth="1"/>
    <col min="11289" max="11290" width="21.28515625" style="620" customWidth="1"/>
    <col min="11291" max="11520" width="9.140625" style="620"/>
    <col min="11521" max="11521" width="49.5703125" style="620" customWidth="1"/>
    <col min="11522" max="11522" width="6.7109375" style="620" customWidth="1"/>
    <col min="11523" max="11523" width="0.85546875" style="620" customWidth="1"/>
    <col min="11524" max="11525" width="21.28515625" style="620" customWidth="1"/>
    <col min="11526" max="11526" width="0.85546875" style="620" customWidth="1"/>
    <col min="11527" max="11528" width="21.28515625" style="620" customWidth="1"/>
    <col min="11529" max="11529" width="1" style="620" customWidth="1"/>
    <col min="11530" max="11531" width="21.28515625" style="620" customWidth="1"/>
    <col min="11532" max="11532" width="1" style="620" customWidth="1"/>
    <col min="11533" max="11534" width="21.28515625" style="620" customWidth="1"/>
    <col min="11535" max="11535" width="3.42578125" style="620" customWidth="1"/>
    <col min="11536" max="11536" width="26.5703125" style="620" customWidth="1"/>
    <col min="11537" max="11537" width="26.7109375" style="620" customWidth="1"/>
    <col min="11538" max="11538" width="0.85546875" style="620" customWidth="1"/>
    <col min="11539" max="11540" width="21.28515625" style="620" customWidth="1"/>
    <col min="11541" max="11541" width="1" style="620" customWidth="1"/>
    <col min="11542" max="11543" width="21.28515625" style="620" customWidth="1"/>
    <col min="11544" max="11544" width="1" style="620" customWidth="1"/>
    <col min="11545" max="11546" width="21.28515625" style="620" customWidth="1"/>
    <col min="11547" max="11776" width="9.140625" style="620"/>
    <col min="11777" max="11777" width="49.5703125" style="620" customWidth="1"/>
    <col min="11778" max="11778" width="6.7109375" style="620" customWidth="1"/>
    <col min="11779" max="11779" width="0.85546875" style="620" customWidth="1"/>
    <col min="11780" max="11781" width="21.28515625" style="620" customWidth="1"/>
    <col min="11782" max="11782" width="0.85546875" style="620" customWidth="1"/>
    <col min="11783" max="11784" width="21.28515625" style="620" customWidth="1"/>
    <col min="11785" max="11785" width="1" style="620" customWidth="1"/>
    <col min="11786" max="11787" width="21.28515625" style="620" customWidth="1"/>
    <col min="11788" max="11788" width="1" style="620" customWidth="1"/>
    <col min="11789" max="11790" width="21.28515625" style="620" customWidth="1"/>
    <col min="11791" max="11791" width="3.42578125" style="620" customWidth="1"/>
    <col min="11792" max="11792" width="26.5703125" style="620" customWidth="1"/>
    <col min="11793" max="11793" width="26.7109375" style="620" customWidth="1"/>
    <col min="11794" max="11794" width="0.85546875" style="620" customWidth="1"/>
    <col min="11795" max="11796" width="21.28515625" style="620" customWidth="1"/>
    <col min="11797" max="11797" width="1" style="620" customWidth="1"/>
    <col min="11798" max="11799" width="21.28515625" style="620" customWidth="1"/>
    <col min="11800" max="11800" width="1" style="620" customWidth="1"/>
    <col min="11801" max="11802" width="21.28515625" style="620" customWidth="1"/>
    <col min="11803" max="12032" width="9.140625" style="620"/>
    <col min="12033" max="12033" width="49.5703125" style="620" customWidth="1"/>
    <col min="12034" max="12034" width="6.7109375" style="620" customWidth="1"/>
    <col min="12035" max="12035" width="0.85546875" style="620" customWidth="1"/>
    <col min="12036" max="12037" width="21.28515625" style="620" customWidth="1"/>
    <col min="12038" max="12038" width="0.85546875" style="620" customWidth="1"/>
    <col min="12039" max="12040" width="21.28515625" style="620" customWidth="1"/>
    <col min="12041" max="12041" width="1" style="620" customWidth="1"/>
    <col min="12042" max="12043" width="21.28515625" style="620" customWidth="1"/>
    <col min="12044" max="12044" width="1" style="620" customWidth="1"/>
    <col min="12045" max="12046" width="21.28515625" style="620" customWidth="1"/>
    <col min="12047" max="12047" width="3.42578125" style="620" customWidth="1"/>
    <col min="12048" max="12048" width="26.5703125" style="620" customWidth="1"/>
    <col min="12049" max="12049" width="26.7109375" style="620" customWidth="1"/>
    <col min="12050" max="12050" width="0.85546875" style="620" customWidth="1"/>
    <col min="12051" max="12052" width="21.28515625" style="620" customWidth="1"/>
    <col min="12053" max="12053" width="1" style="620" customWidth="1"/>
    <col min="12054" max="12055" width="21.28515625" style="620" customWidth="1"/>
    <col min="12056" max="12056" width="1" style="620" customWidth="1"/>
    <col min="12057" max="12058" width="21.28515625" style="620" customWidth="1"/>
    <col min="12059" max="12288" width="9.140625" style="620"/>
    <col min="12289" max="12289" width="49.5703125" style="620" customWidth="1"/>
    <col min="12290" max="12290" width="6.7109375" style="620" customWidth="1"/>
    <col min="12291" max="12291" width="0.85546875" style="620" customWidth="1"/>
    <col min="12292" max="12293" width="21.28515625" style="620" customWidth="1"/>
    <col min="12294" max="12294" width="0.85546875" style="620" customWidth="1"/>
    <col min="12295" max="12296" width="21.28515625" style="620" customWidth="1"/>
    <col min="12297" max="12297" width="1" style="620" customWidth="1"/>
    <col min="12298" max="12299" width="21.28515625" style="620" customWidth="1"/>
    <col min="12300" max="12300" width="1" style="620" customWidth="1"/>
    <col min="12301" max="12302" width="21.28515625" style="620" customWidth="1"/>
    <col min="12303" max="12303" width="3.42578125" style="620" customWidth="1"/>
    <col min="12304" max="12304" width="26.5703125" style="620" customWidth="1"/>
    <col min="12305" max="12305" width="26.7109375" style="620" customWidth="1"/>
    <col min="12306" max="12306" width="0.85546875" style="620" customWidth="1"/>
    <col min="12307" max="12308" width="21.28515625" style="620" customWidth="1"/>
    <col min="12309" max="12309" width="1" style="620" customWidth="1"/>
    <col min="12310" max="12311" width="21.28515625" style="620" customWidth="1"/>
    <col min="12312" max="12312" width="1" style="620" customWidth="1"/>
    <col min="12313" max="12314" width="21.28515625" style="620" customWidth="1"/>
    <col min="12315" max="12544" width="9.140625" style="620"/>
    <col min="12545" max="12545" width="49.5703125" style="620" customWidth="1"/>
    <col min="12546" max="12546" width="6.7109375" style="620" customWidth="1"/>
    <col min="12547" max="12547" width="0.85546875" style="620" customWidth="1"/>
    <col min="12548" max="12549" width="21.28515625" style="620" customWidth="1"/>
    <col min="12550" max="12550" width="0.85546875" style="620" customWidth="1"/>
    <col min="12551" max="12552" width="21.28515625" style="620" customWidth="1"/>
    <col min="12553" max="12553" width="1" style="620" customWidth="1"/>
    <col min="12554" max="12555" width="21.28515625" style="620" customWidth="1"/>
    <col min="12556" max="12556" width="1" style="620" customWidth="1"/>
    <col min="12557" max="12558" width="21.28515625" style="620" customWidth="1"/>
    <col min="12559" max="12559" width="3.42578125" style="620" customWidth="1"/>
    <col min="12560" max="12560" width="26.5703125" style="620" customWidth="1"/>
    <col min="12561" max="12561" width="26.7109375" style="620" customWidth="1"/>
    <col min="12562" max="12562" width="0.85546875" style="620" customWidth="1"/>
    <col min="12563" max="12564" width="21.28515625" style="620" customWidth="1"/>
    <col min="12565" max="12565" width="1" style="620" customWidth="1"/>
    <col min="12566" max="12567" width="21.28515625" style="620" customWidth="1"/>
    <col min="12568" max="12568" width="1" style="620" customWidth="1"/>
    <col min="12569" max="12570" width="21.28515625" style="620" customWidth="1"/>
    <col min="12571" max="12800" width="9.140625" style="620"/>
    <col min="12801" max="12801" width="49.5703125" style="620" customWidth="1"/>
    <col min="12802" max="12802" width="6.7109375" style="620" customWidth="1"/>
    <col min="12803" max="12803" width="0.85546875" style="620" customWidth="1"/>
    <col min="12804" max="12805" width="21.28515625" style="620" customWidth="1"/>
    <col min="12806" max="12806" width="0.85546875" style="620" customWidth="1"/>
    <col min="12807" max="12808" width="21.28515625" style="620" customWidth="1"/>
    <col min="12809" max="12809" width="1" style="620" customWidth="1"/>
    <col min="12810" max="12811" width="21.28515625" style="620" customWidth="1"/>
    <col min="12812" max="12812" width="1" style="620" customWidth="1"/>
    <col min="12813" max="12814" width="21.28515625" style="620" customWidth="1"/>
    <col min="12815" max="12815" width="3.42578125" style="620" customWidth="1"/>
    <col min="12816" max="12816" width="26.5703125" style="620" customWidth="1"/>
    <col min="12817" max="12817" width="26.7109375" style="620" customWidth="1"/>
    <col min="12818" max="12818" width="0.85546875" style="620" customWidth="1"/>
    <col min="12819" max="12820" width="21.28515625" style="620" customWidth="1"/>
    <col min="12821" max="12821" width="1" style="620" customWidth="1"/>
    <col min="12822" max="12823" width="21.28515625" style="620" customWidth="1"/>
    <col min="12824" max="12824" width="1" style="620" customWidth="1"/>
    <col min="12825" max="12826" width="21.28515625" style="620" customWidth="1"/>
    <col min="12827" max="13056" width="9.140625" style="620"/>
    <col min="13057" max="13057" width="49.5703125" style="620" customWidth="1"/>
    <col min="13058" max="13058" width="6.7109375" style="620" customWidth="1"/>
    <col min="13059" max="13059" width="0.85546875" style="620" customWidth="1"/>
    <col min="13060" max="13061" width="21.28515625" style="620" customWidth="1"/>
    <col min="13062" max="13062" width="0.85546875" style="620" customWidth="1"/>
    <col min="13063" max="13064" width="21.28515625" style="620" customWidth="1"/>
    <col min="13065" max="13065" width="1" style="620" customWidth="1"/>
    <col min="13066" max="13067" width="21.28515625" style="620" customWidth="1"/>
    <col min="13068" max="13068" width="1" style="620" customWidth="1"/>
    <col min="13069" max="13070" width="21.28515625" style="620" customWidth="1"/>
    <col min="13071" max="13071" width="3.42578125" style="620" customWidth="1"/>
    <col min="13072" max="13072" width="26.5703125" style="620" customWidth="1"/>
    <col min="13073" max="13073" width="26.7109375" style="620" customWidth="1"/>
    <col min="13074" max="13074" width="0.85546875" style="620" customWidth="1"/>
    <col min="13075" max="13076" width="21.28515625" style="620" customWidth="1"/>
    <col min="13077" max="13077" width="1" style="620" customWidth="1"/>
    <col min="13078" max="13079" width="21.28515625" style="620" customWidth="1"/>
    <col min="13080" max="13080" width="1" style="620" customWidth="1"/>
    <col min="13081" max="13082" width="21.28515625" style="620" customWidth="1"/>
    <col min="13083" max="13312" width="9.140625" style="620"/>
    <col min="13313" max="13313" width="49.5703125" style="620" customWidth="1"/>
    <col min="13314" max="13314" width="6.7109375" style="620" customWidth="1"/>
    <col min="13315" max="13315" width="0.85546875" style="620" customWidth="1"/>
    <col min="13316" max="13317" width="21.28515625" style="620" customWidth="1"/>
    <col min="13318" max="13318" width="0.85546875" style="620" customWidth="1"/>
    <col min="13319" max="13320" width="21.28515625" style="620" customWidth="1"/>
    <col min="13321" max="13321" width="1" style="620" customWidth="1"/>
    <col min="13322" max="13323" width="21.28515625" style="620" customWidth="1"/>
    <col min="13324" max="13324" width="1" style="620" customWidth="1"/>
    <col min="13325" max="13326" width="21.28515625" style="620" customWidth="1"/>
    <col min="13327" max="13327" width="3.42578125" style="620" customWidth="1"/>
    <col min="13328" max="13328" width="26.5703125" style="620" customWidth="1"/>
    <col min="13329" max="13329" width="26.7109375" style="620" customWidth="1"/>
    <col min="13330" max="13330" width="0.85546875" style="620" customWidth="1"/>
    <col min="13331" max="13332" width="21.28515625" style="620" customWidth="1"/>
    <col min="13333" max="13333" width="1" style="620" customWidth="1"/>
    <col min="13334" max="13335" width="21.28515625" style="620" customWidth="1"/>
    <col min="13336" max="13336" width="1" style="620" customWidth="1"/>
    <col min="13337" max="13338" width="21.28515625" style="620" customWidth="1"/>
    <col min="13339" max="13568" width="9.140625" style="620"/>
    <col min="13569" max="13569" width="49.5703125" style="620" customWidth="1"/>
    <col min="13570" max="13570" width="6.7109375" style="620" customWidth="1"/>
    <col min="13571" max="13571" width="0.85546875" style="620" customWidth="1"/>
    <col min="13572" max="13573" width="21.28515625" style="620" customWidth="1"/>
    <col min="13574" max="13574" width="0.85546875" style="620" customWidth="1"/>
    <col min="13575" max="13576" width="21.28515625" style="620" customWidth="1"/>
    <col min="13577" max="13577" width="1" style="620" customWidth="1"/>
    <col min="13578" max="13579" width="21.28515625" style="620" customWidth="1"/>
    <col min="13580" max="13580" width="1" style="620" customWidth="1"/>
    <col min="13581" max="13582" width="21.28515625" style="620" customWidth="1"/>
    <col min="13583" max="13583" width="3.42578125" style="620" customWidth="1"/>
    <col min="13584" max="13584" width="26.5703125" style="620" customWidth="1"/>
    <col min="13585" max="13585" width="26.7109375" style="620" customWidth="1"/>
    <col min="13586" max="13586" width="0.85546875" style="620" customWidth="1"/>
    <col min="13587" max="13588" width="21.28515625" style="620" customWidth="1"/>
    <col min="13589" max="13589" width="1" style="620" customWidth="1"/>
    <col min="13590" max="13591" width="21.28515625" style="620" customWidth="1"/>
    <col min="13592" max="13592" width="1" style="620" customWidth="1"/>
    <col min="13593" max="13594" width="21.28515625" style="620" customWidth="1"/>
    <col min="13595" max="13824" width="9.140625" style="620"/>
    <col min="13825" max="13825" width="49.5703125" style="620" customWidth="1"/>
    <col min="13826" max="13826" width="6.7109375" style="620" customWidth="1"/>
    <col min="13827" max="13827" width="0.85546875" style="620" customWidth="1"/>
    <col min="13828" max="13829" width="21.28515625" style="620" customWidth="1"/>
    <col min="13830" max="13830" width="0.85546875" style="620" customWidth="1"/>
    <col min="13831" max="13832" width="21.28515625" style="620" customWidth="1"/>
    <col min="13833" max="13833" width="1" style="620" customWidth="1"/>
    <col min="13834" max="13835" width="21.28515625" style="620" customWidth="1"/>
    <col min="13836" max="13836" width="1" style="620" customWidth="1"/>
    <col min="13837" max="13838" width="21.28515625" style="620" customWidth="1"/>
    <col min="13839" max="13839" width="3.42578125" style="620" customWidth="1"/>
    <col min="13840" max="13840" width="26.5703125" style="620" customWidth="1"/>
    <col min="13841" max="13841" width="26.7109375" style="620" customWidth="1"/>
    <col min="13842" max="13842" width="0.85546875" style="620" customWidth="1"/>
    <col min="13843" max="13844" width="21.28515625" style="620" customWidth="1"/>
    <col min="13845" max="13845" width="1" style="620" customWidth="1"/>
    <col min="13846" max="13847" width="21.28515625" style="620" customWidth="1"/>
    <col min="13848" max="13848" width="1" style="620" customWidth="1"/>
    <col min="13849" max="13850" width="21.28515625" style="620" customWidth="1"/>
    <col min="13851" max="14080" width="9.140625" style="620"/>
    <col min="14081" max="14081" width="49.5703125" style="620" customWidth="1"/>
    <col min="14082" max="14082" width="6.7109375" style="620" customWidth="1"/>
    <col min="14083" max="14083" width="0.85546875" style="620" customWidth="1"/>
    <col min="14084" max="14085" width="21.28515625" style="620" customWidth="1"/>
    <col min="14086" max="14086" width="0.85546875" style="620" customWidth="1"/>
    <col min="14087" max="14088" width="21.28515625" style="620" customWidth="1"/>
    <col min="14089" max="14089" width="1" style="620" customWidth="1"/>
    <col min="14090" max="14091" width="21.28515625" style="620" customWidth="1"/>
    <col min="14092" max="14092" width="1" style="620" customWidth="1"/>
    <col min="14093" max="14094" width="21.28515625" style="620" customWidth="1"/>
    <col min="14095" max="14095" width="3.42578125" style="620" customWidth="1"/>
    <col min="14096" max="14096" width="26.5703125" style="620" customWidth="1"/>
    <col min="14097" max="14097" width="26.7109375" style="620" customWidth="1"/>
    <col min="14098" max="14098" width="0.85546875" style="620" customWidth="1"/>
    <col min="14099" max="14100" width="21.28515625" style="620" customWidth="1"/>
    <col min="14101" max="14101" width="1" style="620" customWidth="1"/>
    <col min="14102" max="14103" width="21.28515625" style="620" customWidth="1"/>
    <col min="14104" max="14104" width="1" style="620" customWidth="1"/>
    <col min="14105" max="14106" width="21.28515625" style="620" customWidth="1"/>
    <col min="14107" max="14336" width="9.140625" style="620"/>
    <col min="14337" max="14337" width="49.5703125" style="620" customWidth="1"/>
    <col min="14338" max="14338" width="6.7109375" style="620" customWidth="1"/>
    <col min="14339" max="14339" width="0.85546875" style="620" customWidth="1"/>
    <col min="14340" max="14341" width="21.28515625" style="620" customWidth="1"/>
    <col min="14342" max="14342" width="0.85546875" style="620" customWidth="1"/>
    <col min="14343" max="14344" width="21.28515625" style="620" customWidth="1"/>
    <col min="14345" max="14345" width="1" style="620" customWidth="1"/>
    <col min="14346" max="14347" width="21.28515625" style="620" customWidth="1"/>
    <col min="14348" max="14348" width="1" style="620" customWidth="1"/>
    <col min="14349" max="14350" width="21.28515625" style="620" customWidth="1"/>
    <col min="14351" max="14351" width="3.42578125" style="620" customWidth="1"/>
    <col min="14352" max="14352" width="26.5703125" style="620" customWidth="1"/>
    <col min="14353" max="14353" width="26.7109375" style="620" customWidth="1"/>
    <col min="14354" max="14354" width="0.85546875" style="620" customWidth="1"/>
    <col min="14355" max="14356" width="21.28515625" style="620" customWidth="1"/>
    <col min="14357" max="14357" width="1" style="620" customWidth="1"/>
    <col min="14358" max="14359" width="21.28515625" style="620" customWidth="1"/>
    <col min="14360" max="14360" width="1" style="620" customWidth="1"/>
    <col min="14361" max="14362" width="21.28515625" style="620" customWidth="1"/>
    <col min="14363" max="14592" width="9.140625" style="620"/>
    <col min="14593" max="14593" width="49.5703125" style="620" customWidth="1"/>
    <col min="14594" max="14594" width="6.7109375" style="620" customWidth="1"/>
    <col min="14595" max="14595" width="0.85546875" style="620" customWidth="1"/>
    <col min="14596" max="14597" width="21.28515625" style="620" customWidth="1"/>
    <col min="14598" max="14598" width="0.85546875" style="620" customWidth="1"/>
    <col min="14599" max="14600" width="21.28515625" style="620" customWidth="1"/>
    <col min="14601" max="14601" width="1" style="620" customWidth="1"/>
    <col min="14602" max="14603" width="21.28515625" style="620" customWidth="1"/>
    <col min="14604" max="14604" width="1" style="620" customWidth="1"/>
    <col min="14605" max="14606" width="21.28515625" style="620" customWidth="1"/>
    <col min="14607" max="14607" width="3.42578125" style="620" customWidth="1"/>
    <col min="14608" max="14608" width="26.5703125" style="620" customWidth="1"/>
    <col min="14609" max="14609" width="26.7109375" style="620" customWidth="1"/>
    <col min="14610" max="14610" width="0.85546875" style="620" customWidth="1"/>
    <col min="14611" max="14612" width="21.28515625" style="620" customWidth="1"/>
    <col min="14613" max="14613" width="1" style="620" customWidth="1"/>
    <col min="14614" max="14615" width="21.28515625" style="620" customWidth="1"/>
    <col min="14616" max="14616" width="1" style="620" customWidth="1"/>
    <col min="14617" max="14618" width="21.28515625" style="620" customWidth="1"/>
    <col min="14619" max="14848" width="9.140625" style="620"/>
    <col min="14849" max="14849" width="49.5703125" style="620" customWidth="1"/>
    <col min="14850" max="14850" width="6.7109375" style="620" customWidth="1"/>
    <col min="14851" max="14851" width="0.85546875" style="620" customWidth="1"/>
    <col min="14852" max="14853" width="21.28515625" style="620" customWidth="1"/>
    <col min="14854" max="14854" width="0.85546875" style="620" customWidth="1"/>
    <col min="14855" max="14856" width="21.28515625" style="620" customWidth="1"/>
    <col min="14857" max="14857" width="1" style="620" customWidth="1"/>
    <col min="14858" max="14859" width="21.28515625" style="620" customWidth="1"/>
    <col min="14860" max="14860" width="1" style="620" customWidth="1"/>
    <col min="14861" max="14862" width="21.28515625" style="620" customWidth="1"/>
    <col min="14863" max="14863" width="3.42578125" style="620" customWidth="1"/>
    <col min="14864" max="14864" width="26.5703125" style="620" customWidth="1"/>
    <col min="14865" max="14865" width="26.7109375" style="620" customWidth="1"/>
    <col min="14866" max="14866" width="0.85546875" style="620" customWidth="1"/>
    <col min="14867" max="14868" width="21.28515625" style="620" customWidth="1"/>
    <col min="14869" max="14869" width="1" style="620" customWidth="1"/>
    <col min="14870" max="14871" width="21.28515625" style="620" customWidth="1"/>
    <col min="14872" max="14872" width="1" style="620" customWidth="1"/>
    <col min="14873" max="14874" width="21.28515625" style="620" customWidth="1"/>
    <col min="14875" max="15104" width="9.140625" style="620"/>
    <col min="15105" max="15105" width="49.5703125" style="620" customWidth="1"/>
    <col min="15106" max="15106" width="6.7109375" style="620" customWidth="1"/>
    <col min="15107" max="15107" width="0.85546875" style="620" customWidth="1"/>
    <col min="15108" max="15109" width="21.28515625" style="620" customWidth="1"/>
    <col min="15110" max="15110" width="0.85546875" style="620" customWidth="1"/>
    <col min="15111" max="15112" width="21.28515625" style="620" customWidth="1"/>
    <col min="15113" max="15113" width="1" style="620" customWidth="1"/>
    <col min="15114" max="15115" width="21.28515625" style="620" customWidth="1"/>
    <col min="15116" max="15116" width="1" style="620" customWidth="1"/>
    <col min="15117" max="15118" width="21.28515625" style="620" customWidth="1"/>
    <col min="15119" max="15119" width="3.42578125" style="620" customWidth="1"/>
    <col min="15120" max="15120" width="26.5703125" style="620" customWidth="1"/>
    <col min="15121" max="15121" width="26.7109375" style="620" customWidth="1"/>
    <col min="15122" max="15122" width="0.85546875" style="620" customWidth="1"/>
    <col min="15123" max="15124" width="21.28515625" style="620" customWidth="1"/>
    <col min="15125" max="15125" width="1" style="620" customWidth="1"/>
    <col min="15126" max="15127" width="21.28515625" style="620" customWidth="1"/>
    <col min="15128" max="15128" width="1" style="620" customWidth="1"/>
    <col min="15129" max="15130" width="21.28515625" style="620" customWidth="1"/>
    <col min="15131" max="15360" width="9.140625" style="620"/>
    <col min="15361" max="15361" width="49.5703125" style="620" customWidth="1"/>
    <col min="15362" max="15362" width="6.7109375" style="620" customWidth="1"/>
    <col min="15363" max="15363" width="0.85546875" style="620" customWidth="1"/>
    <col min="15364" max="15365" width="21.28515625" style="620" customWidth="1"/>
    <col min="15366" max="15366" width="0.85546875" style="620" customWidth="1"/>
    <col min="15367" max="15368" width="21.28515625" style="620" customWidth="1"/>
    <col min="15369" max="15369" width="1" style="620" customWidth="1"/>
    <col min="15370" max="15371" width="21.28515625" style="620" customWidth="1"/>
    <col min="15372" max="15372" width="1" style="620" customWidth="1"/>
    <col min="15373" max="15374" width="21.28515625" style="620" customWidth="1"/>
    <col min="15375" max="15375" width="3.42578125" style="620" customWidth="1"/>
    <col min="15376" max="15376" width="26.5703125" style="620" customWidth="1"/>
    <col min="15377" max="15377" width="26.7109375" style="620" customWidth="1"/>
    <col min="15378" max="15378" width="0.85546875" style="620" customWidth="1"/>
    <col min="15379" max="15380" width="21.28515625" style="620" customWidth="1"/>
    <col min="15381" max="15381" width="1" style="620" customWidth="1"/>
    <col min="15382" max="15383" width="21.28515625" style="620" customWidth="1"/>
    <col min="15384" max="15384" width="1" style="620" customWidth="1"/>
    <col min="15385" max="15386" width="21.28515625" style="620" customWidth="1"/>
    <col min="15387" max="15616" width="9.140625" style="620"/>
    <col min="15617" max="15617" width="49.5703125" style="620" customWidth="1"/>
    <col min="15618" max="15618" width="6.7109375" style="620" customWidth="1"/>
    <col min="15619" max="15619" width="0.85546875" style="620" customWidth="1"/>
    <col min="15620" max="15621" width="21.28515625" style="620" customWidth="1"/>
    <col min="15622" max="15622" width="0.85546875" style="620" customWidth="1"/>
    <col min="15623" max="15624" width="21.28515625" style="620" customWidth="1"/>
    <col min="15625" max="15625" width="1" style="620" customWidth="1"/>
    <col min="15626" max="15627" width="21.28515625" style="620" customWidth="1"/>
    <col min="15628" max="15628" width="1" style="620" customWidth="1"/>
    <col min="15629" max="15630" width="21.28515625" style="620" customWidth="1"/>
    <col min="15631" max="15631" width="3.42578125" style="620" customWidth="1"/>
    <col min="15632" max="15632" width="26.5703125" style="620" customWidth="1"/>
    <col min="15633" max="15633" width="26.7109375" style="620" customWidth="1"/>
    <col min="15634" max="15634" width="0.85546875" style="620" customWidth="1"/>
    <col min="15635" max="15636" width="21.28515625" style="620" customWidth="1"/>
    <col min="15637" max="15637" width="1" style="620" customWidth="1"/>
    <col min="15638" max="15639" width="21.28515625" style="620" customWidth="1"/>
    <col min="15640" max="15640" width="1" style="620" customWidth="1"/>
    <col min="15641" max="15642" width="21.28515625" style="620" customWidth="1"/>
    <col min="15643" max="15872" width="9.140625" style="620"/>
    <col min="15873" max="15873" width="49.5703125" style="620" customWidth="1"/>
    <col min="15874" max="15874" width="6.7109375" style="620" customWidth="1"/>
    <col min="15875" max="15875" width="0.85546875" style="620" customWidth="1"/>
    <col min="15876" max="15877" width="21.28515625" style="620" customWidth="1"/>
    <col min="15878" max="15878" width="0.85546875" style="620" customWidth="1"/>
    <col min="15879" max="15880" width="21.28515625" style="620" customWidth="1"/>
    <col min="15881" max="15881" width="1" style="620" customWidth="1"/>
    <col min="15882" max="15883" width="21.28515625" style="620" customWidth="1"/>
    <col min="15884" max="15884" width="1" style="620" customWidth="1"/>
    <col min="15885" max="15886" width="21.28515625" style="620" customWidth="1"/>
    <col min="15887" max="15887" width="3.42578125" style="620" customWidth="1"/>
    <col min="15888" max="15888" width="26.5703125" style="620" customWidth="1"/>
    <col min="15889" max="15889" width="26.7109375" style="620" customWidth="1"/>
    <col min="15890" max="15890" width="0.85546875" style="620" customWidth="1"/>
    <col min="15891" max="15892" width="21.28515625" style="620" customWidth="1"/>
    <col min="15893" max="15893" width="1" style="620" customWidth="1"/>
    <col min="15894" max="15895" width="21.28515625" style="620" customWidth="1"/>
    <col min="15896" max="15896" width="1" style="620" customWidth="1"/>
    <col min="15897" max="15898" width="21.28515625" style="620" customWidth="1"/>
    <col min="15899" max="16128" width="9.140625" style="620"/>
    <col min="16129" max="16129" width="49.5703125" style="620" customWidth="1"/>
    <col min="16130" max="16130" width="6.7109375" style="620" customWidth="1"/>
    <col min="16131" max="16131" width="0.85546875" style="620" customWidth="1"/>
    <col min="16132" max="16133" width="21.28515625" style="620" customWidth="1"/>
    <col min="16134" max="16134" width="0.85546875" style="620" customWidth="1"/>
    <col min="16135" max="16136" width="21.28515625" style="620" customWidth="1"/>
    <col min="16137" max="16137" width="1" style="620" customWidth="1"/>
    <col min="16138" max="16139" width="21.28515625" style="620" customWidth="1"/>
    <col min="16140" max="16140" width="1" style="620" customWidth="1"/>
    <col min="16141" max="16142" width="21.28515625" style="620" customWidth="1"/>
    <col min="16143" max="16143" width="3.42578125" style="620" customWidth="1"/>
    <col min="16144" max="16144" width="26.5703125" style="620" customWidth="1"/>
    <col min="16145" max="16145" width="26.7109375" style="620" customWidth="1"/>
    <col min="16146" max="16146" width="0.85546875" style="620" customWidth="1"/>
    <col min="16147" max="16148" width="21.28515625" style="620" customWidth="1"/>
    <col min="16149" max="16149" width="1" style="620" customWidth="1"/>
    <col min="16150" max="16151" width="21.28515625" style="620" customWidth="1"/>
    <col min="16152" max="16152" width="1" style="620" customWidth="1"/>
    <col min="16153" max="16154" width="21.28515625" style="620" customWidth="1"/>
    <col min="16155" max="16384" width="9.140625" style="620"/>
  </cols>
  <sheetData>
    <row r="1" spans="1:26" ht="16.5" customHeight="1" x14ac:dyDescent="0.25">
      <c r="A1" s="866" t="s">
        <v>1087</v>
      </c>
      <c r="B1" s="867"/>
      <c r="C1" s="867"/>
      <c r="D1" s="868"/>
      <c r="E1" s="614" t="s">
        <v>967</v>
      </c>
      <c r="F1" s="615"/>
      <c r="G1" s="869">
        <v>0</v>
      </c>
      <c r="H1" s="870"/>
      <c r="I1" s="615"/>
      <c r="J1" s="616" t="s">
        <v>968</v>
      </c>
      <c r="K1" s="617">
        <v>9817</v>
      </c>
      <c r="L1" s="615"/>
      <c r="M1" s="616" t="s">
        <v>969</v>
      </c>
      <c r="N1" s="618">
        <v>0</v>
      </c>
      <c r="O1" s="619"/>
      <c r="P1" s="619"/>
      <c r="Q1" s="619"/>
      <c r="R1" s="619"/>
      <c r="S1" s="619"/>
      <c r="T1" s="619"/>
      <c r="U1" s="619"/>
      <c r="V1" s="619"/>
      <c r="W1" s="619"/>
      <c r="X1" s="619"/>
      <c r="Y1" s="619"/>
      <c r="Z1" s="619"/>
    </row>
    <row r="2" spans="1:26" ht="14.25" customHeight="1" x14ac:dyDescent="0.25">
      <c r="A2" s="871" t="s">
        <v>970</v>
      </c>
      <c r="B2" s="872"/>
      <c r="C2" s="872"/>
      <c r="D2" s="873"/>
      <c r="E2" s="874">
        <v>0</v>
      </c>
      <c r="F2" s="874"/>
      <c r="G2" s="874"/>
      <c r="H2" s="874"/>
      <c r="I2" s="615"/>
      <c r="J2" s="875">
        <v>0</v>
      </c>
      <c r="K2" s="875"/>
      <c r="L2" s="615"/>
      <c r="M2" s="875">
        <v>0</v>
      </c>
      <c r="N2" s="875"/>
      <c r="O2" s="619"/>
      <c r="P2" s="619"/>
      <c r="Q2" s="619"/>
      <c r="R2" s="619"/>
      <c r="S2" s="619"/>
      <c r="T2" s="619"/>
      <c r="U2" s="619"/>
      <c r="V2" s="619"/>
      <c r="W2" s="619"/>
      <c r="X2" s="619"/>
      <c r="Y2" s="619"/>
      <c r="Z2" s="619"/>
    </row>
    <row r="3" spans="1:26" ht="19.5" customHeight="1" x14ac:dyDescent="0.2">
      <c r="A3" s="853" t="s">
        <v>5</v>
      </c>
      <c r="B3" s="854"/>
      <c r="C3" s="854"/>
      <c r="D3" s="855"/>
      <c r="E3" s="621" t="s">
        <v>971</v>
      </c>
      <c r="F3" s="622"/>
      <c r="G3" s="856">
        <v>0</v>
      </c>
      <c r="H3" s="857"/>
      <c r="I3" s="615"/>
      <c r="J3" s="623" t="s">
        <v>972</v>
      </c>
      <c r="K3" s="858" t="s">
        <v>11</v>
      </c>
      <c r="L3" s="859"/>
      <c r="M3" s="859"/>
      <c r="N3" s="860"/>
      <c r="O3" s="619"/>
      <c r="P3" s="619"/>
      <c r="Q3" s="619"/>
      <c r="R3" s="619"/>
      <c r="S3" s="619"/>
      <c r="T3" s="619"/>
      <c r="U3" s="619"/>
      <c r="V3" s="619"/>
      <c r="W3" s="619"/>
      <c r="X3" s="619"/>
      <c r="Y3" s="619"/>
      <c r="Z3" s="619"/>
    </row>
    <row r="4" spans="1:26" ht="3.75" customHeight="1" x14ac:dyDescent="0.25">
      <c r="A4" s="615"/>
      <c r="B4" s="615"/>
      <c r="C4" s="615"/>
      <c r="D4" s="615"/>
      <c r="E4" s="624"/>
      <c r="F4" s="615"/>
      <c r="G4" s="624"/>
      <c r="H4" s="625"/>
      <c r="I4" s="615"/>
      <c r="J4" s="622"/>
      <c r="K4" s="622"/>
      <c r="L4" s="615"/>
      <c r="M4" s="622"/>
      <c r="N4" s="622"/>
      <c r="O4" s="619"/>
      <c r="P4" s="619"/>
      <c r="Q4" s="619"/>
      <c r="R4" s="619"/>
      <c r="S4" s="619"/>
      <c r="T4" s="619"/>
      <c r="U4" s="619"/>
      <c r="V4" s="619"/>
      <c r="W4" s="619"/>
      <c r="X4" s="619"/>
      <c r="Y4" s="619"/>
      <c r="Z4" s="619"/>
    </row>
    <row r="5" spans="1:26" ht="19.5" x14ac:dyDescent="0.35">
      <c r="A5" s="626" t="s">
        <v>973</v>
      </c>
      <c r="B5" s="861" t="str">
        <f>+A1</f>
        <v>Национален фонд към Министрерството на финансите</v>
      </c>
      <c r="C5" s="861"/>
      <c r="D5" s="861"/>
      <c r="E5" s="861"/>
      <c r="F5" s="861"/>
      <c r="G5" s="861"/>
      <c r="H5" s="627" t="s">
        <v>974</v>
      </c>
      <c r="I5" s="628"/>
      <c r="J5" s="862" t="s">
        <v>1089</v>
      </c>
      <c r="K5" s="862"/>
      <c r="L5" s="629"/>
      <c r="M5" s="630" t="s">
        <v>27</v>
      </c>
      <c r="N5" s="631" t="s">
        <v>975</v>
      </c>
      <c r="O5" s="619"/>
      <c r="P5" s="619"/>
      <c r="Q5" s="619"/>
      <c r="R5" s="619"/>
      <c r="S5" s="619"/>
      <c r="T5" s="619"/>
      <c r="U5" s="619"/>
      <c r="V5" s="619"/>
      <c r="W5" s="619"/>
      <c r="X5" s="619"/>
      <c r="Y5" s="619"/>
      <c r="Z5" s="619"/>
    </row>
    <row r="6" spans="1:26" ht="16.5" customHeight="1" thickBot="1" x14ac:dyDescent="0.35">
      <c r="A6" s="632" t="s">
        <v>976</v>
      </c>
      <c r="B6" s="633"/>
      <c r="C6" s="634"/>
      <c r="D6" s="863">
        <v>0</v>
      </c>
      <c r="E6" s="863"/>
      <c r="F6" s="633"/>
      <c r="G6" s="864">
        <v>0</v>
      </c>
      <c r="H6" s="865"/>
      <c r="I6" s="635"/>
      <c r="J6" s="636"/>
      <c r="K6" s="636"/>
      <c r="L6" s="634"/>
      <c r="M6" s="637"/>
      <c r="N6" s="638" t="str">
        <f>+A6</f>
        <v>Актив (в левове)</v>
      </c>
      <c r="O6" s="619"/>
      <c r="P6" s="619"/>
      <c r="Q6" s="619"/>
      <c r="R6" s="619"/>
      <c r="S6" s="619"/>
      <c r="T6" s="619"/>
      <c r="U6" s="619"/>
      <c r="V6" s="619"/>
      <c r="W6" s="619"/>
      <c r="X6" s="619"/>
      <c r="Y6" s="619"/>
      <c r="Z6" s="619"/>
    </row>
    <row r="7" spans="1:26" ht="12.75" customHeight="1" thickTop="1" x14ac:dyDescent="0.25">
      <c r="A7" s="639"/>
      <c r="B7" s="843" t="s">
        <v>977</v>
      </c>
      <c r="C7" s="635"/>
      <c r="D7" s="640" t="s">
        <v>978</v>
      </c>
      <c r="E7" s="641"/>
      <c r="F7" s="635"/>
      <c r="G7" s="642" t="s">
        <v>979</v>
      </c>
      <c r="H7" s="643"/>
      <c r="I7" s="635"/>
      <c r="J7" s="644" t="s">
        <v>980</v>
      </c>
      <c r="K7" s="645"/>
      <c r="L7" s="635"/>
      <c r="M7" s="846" t="s">
        <v>981</v>
      </c>
      <c r="N7" s="847"/>
      <c r="O7" s="619"/>
      <c r="P7" s="619"/>
      <c r="Q7" s="619"/>
      <c r="R7" s="619"/>
      <c r="S7" s="619"/>
      <c r="T7" s="619"/>
      <c r="U7" s="619"/>
      <c r="V7" s="619"/>
      <c r="W7" s="619"/>
      <c r="X7" s="619"/>
      <c r="Y7" s="619"/>
      <c r="Z7" s="619"/>
    </row>
    <row r="8" spans="1:26" ht="14.25" customHeight="1" thickBot="1" x14ac:dyDescent="0.3">
      <c r="A8" s="646" t="s">
        <v>982</v>
      </c>
      <c r="B8" s="844"/>
      <c r="C8" s="635"/>
      <c r="D8" s="647" t="s">
        <v>983</v>
      </c>
      <c r="E8" s="648"/>
      <c r="F8" s="635"/>
      <c r="G8" s="649" t="s">
        <v>984</v>
      </c>
      <c r="H8" s="650"/>
      <c r="I8" s="635"/>
      <c r="J8" s="651" t="s">
        <v>985</v>
      </c>
      <c r="K8" s="652"/>
      <c r="L8" s="635"/>
      <c r="M8" s="848"/>
      <c r="N8" s="849"/>
      <c r="O8" s="619"/>
      <c r="P8" s="619"/>
      <c r="Q8" s="619"/>
      <c r="R8" s="619"/>
      <c r="S8" s="619"/>
      <c r="T8" s="619"/>
      <c r="U8" s="619"/>
      <c r="V8" s="619"/>
      <c r="W8" s="619"/>
      <c r="X8" s="619"/>
      <c r="Y8" s="619"/>
      <c r="Z8" s="619"/>
    </row>
    <row r="9" spans="1:26" ht="30.75" customHeight="1" thickBot="1" x14ac:dyDescent="0.3">
      <c r="A9" s="653">
        <v>0</v>
      </c>
      <c r="B9" s="845"/>
      <c r="C9" s="634"/>
      <c r="D9" s="654" t="s">
        <v>986</v>
      </c>
      <c r="E9" s="655" t="s">
        <v>987</v>
      </c>
      <c r="F9" s="634"/>
      <c r="G9" s="654" t="str">
        <f>+D9</f>
        <v>Текуща година           (в лева)</v>
      </c>
      <c r="H9" s="656" t="str">
        <f>+E9</f>
        <v>Предходна година       31 декември (в лева)</v>
      </c>
      <c r="I9" s="634"/>
      <c r="J9" s="654" t="str">
        <f>+G9</f>
        <v>Текуща година           (в лева)</v>
      </c>
      <c r="K9" s="656" t="str">
        <f>+H9</f>
        <v>Предходна година       31 декември (в лева)</v>
      </c>
      <c r="L9" s="634"/>
      <c r="M9" s="654" t="str">
        <f>+J9</f>
        <v>Текуща година           (в лева)</v>
      </c>
      <c r="N9" s="656" t="str">
        <f>+K9</f>
        <v>Предходна година       31 декември (в лева)</v>
      </c>
      <c r="O9" s="619"/>
      <c r="P9" s="619"/>
      <c r="Q9" s="619"/>
      <c r="R9" s="619"/>
      <c r="S9" s="619"/>
      <c r="T9" s="619"/>
      <c r="U9" s="619"/>
      <c r="V9" s="619"/>
      <c r="W9" s="619"/>
      <c r="X9" s="619"/>
      <c r="Y9" s="619"/>
      <c r="Z9" s="619"/>
    </row>
    <row r="10" spans="1:26" ht="16.5" thickBot="1" x14ac:dyDescent="0.3">
      <c r="A10" s="657" t="s">
        <v>988</v>
      </c>
      <c r="B10" s="658" t="s">
        <v>989</v>
      </c>
      <c r="C10" s="634"/>
      <c r="D10" s="659">
        <v>1</v>
      </c>
      <c r="E10" s="660">
        <f>1+D10</f>
        <v>2</v>
      </c>
      <c r="F10" s="634"/>
      <c r="G10" s="659">
        <f>1+E10</f>
        <v>3</v>
      </c>
      <c r="H10" s="660">
        <f>1+G10</f>
        <v>4</v>
      </c>
      <c r="I10" s="634"/>
      <c r="J10" s="659">
        <f>1+H10</f>
        <v>5</v>
      </c>
      <c r="K10" s="660">
        <f>1+J10</f>
        <v>6</v>
      </c>
      <c r="L10" s="634"/>
      <c r="M10" s="659">
        <f>1+K10</f>
        <v>7</v>
      </c>
      <c r="N10" s="660">
        <f>1+M10</f>
        <v>8</v>
      </c>
      <c r="O10" s="619"/>
      <c r="P10" s="619"/>
      <c r="Q10" s="619"/>
      <c r="R10" s="619"/>
      <c r="S10" s="619"/>
      <c r="T10" s="619"/>
      <c r="U10" s="619"/>
      <c r="V10" s="619"/>
      <c r="W10" s="619"/>
      <c r="X10" s="619"/>
      <c r="Y10" s="619"/>
      <c r="Z10" s="619"/>
    </row>
    <row r="11" spans="1:26" ht="15.75" x14ac:dyDescent="0.25">
      <c r="A11" s="661" t="s">
        <v>990</v>
      </c>
      <c r="B11" s="662"/>
      <c r="C11" s="635"/>
      <c r="D11" s="663"/>
      <c r="E11" s="664"/>
      <c r="F11" s="635"/>
      <c r="G11" s="663"/>
      <c r="H11" s="664"/>
      <c r="I11" s="635"/>
      <c r="J11" s="663"/>
      <c r="K11" s="664"/>
      <c r="L11" s="635"/>
      <c r="M11" s="663"/>
      <c r="N11" s="664"/>
      <c r="O11" s="619"/>
      <c r="P11" s="619"/>
      <c r="Q11" s="619"/>
      <c r="R11" s="619"/>
      <c r="S11" s="619"/>
      <c r="T11" s="619"/>
      <c r="U11" s="619"/>
      <c r="V11" s="619"/>
      <c r="W11" s="619"/>
      <c r="X11" s="619"/>
      <c r="Y11" s="619"/>
      <c r="Z11" s="619"/>
    </row>
    <row r="12" spans="1:26" ht="15.75" x14ac:dyDescent="0.25">
      <c r="A12" s="665" t="s">
        <v>991</v>
      </c>
      <c r="B12" s="666"/>
      <c r="C12" s="634"/>
      <c r="D12" s="667" t="str">
        <f>+IF(+OR(D13&lt;0,D14&lt;0,D15&lt;0,D16&lt;0,D17&lt;0,D18&lt;0,D19&lt;0,D22&lt;0),"НЕРАВНЕНИЕ !"," ")</f>
        <v xml:space="preserve"> </v>
      </c>
      <c r="E12" s="668" t="str">
        <f>+IF(+OR(E13&lt;0,E14&lt;0,E15&lt;0,E16&lt;0,E17&lt;0,E18&lt;0,E19&lt;0,E22&lt;0),"НЕРАВНЕНИЕ !"," ")</f>
        <v xml:space="preserve"> </v>
      </c>
      <c r="F12" s="634"/>
      <c r="G12" s="667" t="str">
        <f>+IF(+OR(G13&lt;0,G14&lt;0,G15&lt;0,G16&lt;0,G17&lt;0,G18&lt;0,G19&lt;0,G22&lt;0),"НЕРАВНЕНИЕ !"," ")</f>
        <v xml:space="preserve"> </v>
      </c>
      <c r="H12" s="668" t="str">
        <f>+IF(+OR(H13&lt;0,H14&lt;0,H15&lt;0,H16&lt;0,H17&lt;0,H18&lt;0,H19&lt;0,H22&lt;0),"НЕРАВНЕНИЕ !"," ")</f>
        <v xml:space="preserve"> </v>
      </c>
      <c r="I12" s="634"/>
      <c r="J12" s="667" t="str">
        <f>+IF(+OR(J13&lt;0,J14&lt;0,J15&lt;0,J16&lt;0,J17&lt;0,J18&lt;0,J19&lt;0,J22&lt;0),"НЕРАВНЕНИЕ !"," ")</f>
        <v xml:space="preserve"> </v>
      </c>
      <c r="K12" s="668" t="str">
        <f>+IF(+OR(K13&lt;0,K14&lt;0,K15&lt;0,K16&lt;0,K17&lt;0,K18&lt;0,K19&lt;0,K22&lt;0),"НЕРАВНЕНИЕ !"," ")</f>
        <v xml:space="preserve"> </v>
      </c>
      <c r="L12" s="634"/>
      <c r="M12" s="667" t="str">
        <f>+IF(+OR(M13&lt;0,M14&lt;0,M15&lt;0,M16&lt;0,M17&lt;0,M18&lt;0,M19&lt;0,M22&lt;0),"НЕРАВНЕНИЕ !"," ")</f>
        <v xml:space="preserve"> </v>
      </c>
      <c r="N12" s="668" t="str">
        <f>+IF(+OR(N13&lt;0,N14&lt;0,N15&lt;0,N16&lt;0,N17&lt;0,N18&lt;0,N19&lt;0,N22&lt;0),"НЕРАВНЕНИЕ !"," ")</f>
        <v xml:space="preserve"> </v>
      </c>
      <c r="O12" s="619"/>
      <c r="P12" s="619"/>
      <c r="Q12" s="619"/>
      <c r="R12" s="619"/>
      <c r="S12" s="619"/>
      <c r="T12" s="619"/>
      <c r="U12" s="619"/>
      <c r="V12" s="619"/>
      <c r="W12" s="619"/>
      <c r="X12" s="619"/>
      <c r="Y12" s="619"/>
      <c r="Z12" s="619"/>
    </row>
    <row r="13" spans="1:26" ht="15.75" x14ac:dyDescent="0.25">
      <c r="A13" s="669" t="s">
        <v>992</v>
      </c>
      <c r="B13" s="670">
        <v>11</v>
      </c>
      <c r="C13" s="634"/>
      <c r="D13" s="671">
        <v>0</v>
      </c>
      <c r="E13" s="672">
        <v>0</v>
      </c>
      <c r="F13" s="673"/>
      <c r="G13" s="671">
        <v>0</v>
      </c>
      <c r="H13" s="672">
        <v>0</v>
      </c>
      <c r="I13" s="673"/>
      <c r="J13" s="671">
        <v>0</v>
      </c>
      <c r="K13" s="672">
        <v>0</v>
      </c>
      <c r="L13" s="673"/>
      <c r="M13" s="671">
        <f t="shared" ref="M13:N19" si="0">+ROUND(+D13+G13+J13,2)</f>
        <v>0</v>
      </c>
      <c r="N13" s="672">
        <f t="shared" si="0"/>
        <v>0</v>
      </c>
      <c r="O13" s="619"/>
      <c r="P13" s="619"/>
      <c r="Q13" s="619"/>
      <c r="R13" s="619"/>
      <c r="S13" s="619"/>
      <c r="T13" s="619"/>
      <c r="U13" s="619"/>
      <c r="V13" s="619"/>
      <c r="W13" s="619"/>
      <c r="X13" s="619"/>
      <c r="Y13" s="619"/>
      <c r="Z13" s="619"/>
    </row>
    <row r="14" spans="1:26" ht="15.75" x14ac:dyDescent="0.25">
      <c r="A14" s="669" t="s">
        <v>993</v>
      </c>
      <c r="B14" s="670">
        <v>12</v>
      </c>
      <c r="C14" s="634"/>
      <c r="D14" s="671">
        <v>0</v>
      </c>
      <c r="E14" s="672">
        <v>0</v>
      </c>
      <c r="F14" s="673"/>
      <c r="G14" s="671">
        <v>0</v>
      </c>
      <c r="H14" s="672">
        <v>0</v>
      </c>
      <c r="I14" s="673"/>
      <c r="J14" s="671">
        <v>0</v>
      </c>
      <c r="K14" s="672">
        <v>0</v>
      </c>
      <c r="L14" s="673"/>
      <c r="M14" s="671">
        <f t="shared" si="0"/>
        <v>0</v>
      </c>
      <c r="N14" s="672">
        <f t="shared" si="0"/>
        <v>0</v>
      </c>
      <c r="O14" s="619"/>
      <c r="P14" s="619"/>
      <c r="Q14" s="619"/>
      <c r="R14" s="619"/>
      <c r="S14" s="619"/>
      <c r="T14" s="619"/>
      <c r="U14" s="619"/>
      <c r="V14" s="619"/>
      <c r="W14" s="619"/>
      <c r="X14" s="619"/>
      <c r="Y14" s="619"/>
      <c r="Z14" s="619"/>
    </row>
    <row r="15" spans="1:26" ht="15.75" x14ac:dyDescent="0.25">
      <c r="A15" s="669" t="s">
        <v>994</v>
      </c>
      <c r="B15" s="670">
        <v>13</v>
      </c>
      <c r="C15" s="634"/>
      <c r="D15" s="671">
        <v>0</v>
      </c>
      <c r="E15" s="672">
        <v>0</v>
      </c>
      <c r="F15" s="673"/>
      <c r="G15" s="671">
        <v>0</v>
      </c>
      <c r="H15" s="672">
        <v>0</v>
      </c>
      <c r="I15" s="673"/>
      <c r="J15" s="671">
        <v>0</v>
      </c>
      <c r="K15" s="672">
        <v>0</v>
      </c>
      <c r="L15" s="673"/>
      <c r="M15" s="671">
        <f t="shared" si="0"/>
        <v>0</v>
      </c>
      <c r="N15" s="672">
        <f t="shared" si="0"/>
        <v>0</v>
      </c>
      <c r="O15" s="619"/>
      <c r="P15" s="619"/>
      <c r="Q15" s="619"/>
      <c r="R15" s="619"/>
      <c r="S15" s="619"/>
      <c r="T15" s="619"/>
      <c r="U15" s="619"/>
      <c r="V15" s="619"/>
      <c r="W15" s="619"/>
      <c r="X15" s="619"/>
      <c r="Y15" s="619"/>
      <c r="Z15" s="619"/>
    </row>
    <row r="16" spans="1:26" ht="15.75" x14ac:dyDescent="0.25">
      <c r="A16" s="669" t="s">
        <v>995</v>
      </c>
      <c r="B16" s="670">
        <v>14</v>
      </c>
      <c r="C16" s="634"/>
      <c r="D16" s="671">
        <v>0</v>
      </c>
      <c r="E16" s="672">
        <v>0</v>
      </c>
      <c r="F16" s="673"/>
      <c r="G16" s="671">
        <v>12791462.16</v>
      </c>
      <c r="H16" s="672">
        <v>12791462.16</v>
      </c>
      <c r="I16" s="673"/>
      <c r="J16" s="671">
        <v>183962029.91999999</v>
      </c>
      <c r="K16" s="672">
        <v>693517698.63999999</v>
      </c>
      <c r="L16" s="673"/>
      <c r="M16" s="671">
        <f t="shared" si="0"/>
        <v>196753492.08000001</v>
      </c>
      <c r="N16" s="672">
        <f t="shared" si="0"/>
        <v>706309160.79999995</v>
      </c>
      <c r="O16" s="619"/>
      <c r="P16" s="619"/>
      <c r="Q16" s="619"/>
      <c r="R16" s="619"/>
      <c r="S16" s="619"/>
      <c r="T16" s="619"/>
      <c r="U16" s="619"/>
      <c r="V16" s="619"/>
      <c r="W16" s="619"/>
      <c r="X16" s="619"/>
      <c r="Y16" s="619"/>
      <c r="Z16" s="619"/>
    </row>
    <row r="17" spans="1:26" ht="15.75" x14ac:dyDescent="0.25">
      <c r="A17" s="669" t="s">
        <v>996</v>
      </c>
      <c r="B17" s="670">
        <v>15</v>
      </c>
      <c r="C17" s="634"/>
      <c r="D17" s="674">
        <v>0</v>
      </c>
      <c r="E17" s="675">
        <v>0</v>
      </c>
      <c r="F17" s="673"/>
      <c r="G17" s="674">
        <v>0</v>
      </c>
      <c r="H17" s="675">
        <v>0</v>
      </c>
      <c r="I17" s="673"/>
      <c r="J17" s="676">
        <v>0</v>
      </c>
      <c r="K17" s="677">
        <v>0</v>
      </c>
      <c r="L17" s="673"/>
      <c r="M17" s="671">
        <f t="shared" si="0"/>
        <v>0</v>
      </c>
      <c r="N17" s="672">
        <f t="shared" si="0"/>
        <v>0</v>
      </c>
      <c r="O17" s="619"/>
      <c r="P17" s="619"/>
      <c r="Q17" s="619"/>
      <c r="R17" s="619"/>
      <c r="S17" s="619"/>
      <c r="T17" s="619"/>
      <c r="U17" s="619"/>
      <c r="V17" s="619"/>
      <c r="W17" s="619"/>
      <c r="X17" s="619"/>
      <c r="Y17" s="619"/>
      <c r="Z17" s="619"/>
    </row>
    <row r="18" spans="1:26" ht="15.75" x14ac:dyDescent="0.25">
      <c r="A18" s="669" t="s">
        <v>997</v>
      </c>
      <c r="B18" s="670">
        <v>16</v>
      </c>
      <c r="C18" s="634"/>
      <c r="D18" s="674">
        <v>0</v>
      </c>
      <c r="E18" s="675">
        <v>0</v>
      </c>
      <c r="F18" s="673"/>
      <c r="G18" s="674">
        <v>0</v>
      </c>
      <c r="H18" s="675">
        <v>0</v>
      </c>
      <c r="I18" s="673"/>
      <c r="J18" s="676">
        <v>0</v>
      </c>
      <c r="K18" s="677">
        <v>0</v>
      </c>
      <c r="L18" s="673"/>
      <c r="M18" s="671">
        <f t="shared" si="0"/>
        <v>0</v>
      </c>
      <c r="N18" s="672">
        <f t="shared" si="0"/>
        <v>0</v>
      </c>
      <c r="O18" s="619"/>
      <c r="P18" s="619"/>
      <c r="Q18" s="619"/>
      <c r="R18" s="619"/>
      <c r="S18" s="619"/>
      <c r="T18" s="619"/>
      <c r="U18" s="619"/>
      <c r="V18" s="619"/>
      <c r="W18" s="619"/>
      <c r="X18" s="619"/>
      <c r="Y18" s="619"/>
      <c r="Z18" s="619"/>
    </row>
    <row r="19" spans="1:26" ht="15.75" x14ac:dyDescent="0.25">
      <c r="A19" s="678" t="s">
        <v>998</v>
      </c>
      <c r="B19" s="679">
        <v>17</v>
      </c>
      <c r="C19" s="634"/>
      <c r="D19" s="680">
        <v>0</v>
      </c>
      <c r="E19" s="681">
        <v>0</v>
      </c>
      <c r="F19" s="673"/>
      <c r="G19" s="680">
        <v>0</v>
      </c>
      <c r="H19" s="681">
        <v>0</v>
      </c>
      <c r="I19" s="673"/>
      <c r="J19" s="682">
        <v>0</v>
      </c>
      <c r="K19" s="683">
        <v>0</v>
      </c>
      <c r="L19" s="673"/>
      <c r="M19" s="682">
        <f t="shared" si="0"/>
        <v>0</v>
      </c>
      <c r="N19" s="683">
        <f t="shared" si="0"/>
        <v>0</v>
      </c>
      <c r="O19" s="619"/>
      <c r="P19" s="619"/>
      <c r="Q19" s="619"/>
      <c r="R19" s="619"/>
      <c r="S19" s="619"/>
      <c r="T19" s="619"/>
      <c r="U19" s="619"/>
      <c r="V19" s="619"/>
      <c r="W19" s="619"/>
      <c r="X19" s="619"/>
      <c r="Y19" s="619"/>
      <c r="Z19" s="619"/>
    </row>
    <row r="20" spans="1:26" ht="15.75" x14ac:dyDescent="0.25">
      <c r="A20" s="684" t="s">
        <v>999</v>
      </c>
      <c r="B20" s="685">
        <v>10</v>
      </c>
      <c r="C20" s="634"/>
      <c r="D20" s="686">
        <f>+ROUND(+D13+D14+D15+D16+D17+D18+D19,2)</f>
        <v>0</v>
      </c>
      <c r="E20" s="687">
        <f>+ROUND(+E13+E14+E15+E16+E17+E18+E19,2)</f>
        <v>0</v>
      </c>
      <c r="F20" s="673"/>
      <c r="G20" s="686">
        <f>+ROUND(+G13+G14+G15+G16+G17+G18+G19,2)</f>
        <v>12791462.16</v>
      </c>
      <c r="H20" s="687">
        <f>+ROUND(+H13+H14+H15+H16+H17+H18+H19,2)</f>
        <v>12791462.16</v>
      </c>
      <c r="I20" s="673"/>
      <c r="J20" s="686">
        <f>+ROUND(+J13+J14+J15+J16+J17+J18+J19,2)</f>
        <v>183962029.91999999</v>
      </c>
      <c r="K20" s="687">
        <f>+ROUND(+K13+K14+K15+K16+K17+K18+K19,2)</f>
        <v>693517698.63999999</v>
      </c>
      <c r="L20" s="673"/>
      <c r="M20" s="686">
        <f>+ROUND(+M13+M14+M15+M16+M17+M18+M19,2)</f>
        <v>196753492.08000001</v>
      </c>
      <c r="N20" s="687">
        <f>+ROUND(+N13+N14+N15+N16+N17+N18+N19,2)</f>
        <v>706309160.79999995</v>
      </c>
      <c r="O20" s="619"/>
      <c r="P20" s="619"/>
      <c r="Q20" s="619"/>
      <c r="R20" s="619"/>
      <c r="S20" s="619"/>
      <c r="T20" s="619"/>
      <c r="U20" s="619"/>
      <c r="V20" s="619"/>
      <c r="W20" s="619"/>
      <c r="X20" s="619"/>
      <c r="Y20" s="619"/>
      <c r="Z20" s="619"/>
    </row>
    <row r="21" spans="1:26" ht="6" customHeight="1" x14ac:dyDescent="0.25">
      <c r="A21" s="665"/>
      <c r="B21" s="666"/>
      <c r="C21" s="634"/>
      <c r="D21" s="688"/>
      <c r="E21" s="689"/>
      <c r="F21" s="673"/>
      <c r="G21" s="688"/>
      <c r="H21" s="689"/>
      <c r="I21" s="673"/>
      <c r="J21" s="688"/>
      <c r="K21" s="689"/>
      <c r="L21" s="673"/>
      <c r="M21" s="688"/>
      <c r="N21" s="689"/>
      <c r="O21" s="619"/>
      <c r="P21" s="619"/>
      <c r="Q21" s="619"/>
      <c r="R21" s="619"/>
      <c r="S21" s="619"/>
      <c r="T21" s="619"/>
      <c r="U21" s="619"/>
      <c r="V21" s="619"/>
      <c r="W21" s="619"/>
      <c r="X21" s="619"/>
      <c r="Y21" s="619"/>
      <c r="Z21" s="619"/>
    </row>
    <row r="22" spans="1:26" ht="15.75" x14ac:dyDescent="0.25">
      <c r="A22" s="684" t="s">
        <v>1000</v>
      </c>
      <c r="B22" s="685">
        <v>20</v>
      </c>
      <c r="C22" s="634"/>
      <c r="D22" s="686">
        <v>0</v>
      </c>
      <c r="E22" s="687">
        <v>0</v>
      </c>
      <c r="F22" s="673"/>
      <c r="G22" s="686">
        <v>143166.75</v>
      </c>
      <c r="H22" s="687">
        <v>143166.75</v>
      </c>
      <c r="I22" s="673"/>
      <c r="J22" s="686">
        <v>0</v>
      </c>
      <c r="K22" s="687">
        <v>0</v>
      </c>
      <c r="L22" s="673"/>
      <c r="M22" s="686">
        <f>+ROUND(+D22+G22+J22,2)</f>
        <v>143166.75</v>
      </c>
      <c r="N22" s="687">
        <f>+ROUND(+E22+H22+K22,2)</f>
        <v>143166.75</v>
      </c>
      <c r="O22" s="619"/>
      <c r="P22" s="619"/>
      <c r="Q22" s="619"/>
      <c r="R22" s="619"/>
      <c r="S22" s="619"/>
      <c r="T22" s="619"/>
      <c r="U22" s="619"/>
      <c r="V22" s="619"/>
      <c r="W22" s="619"/>
      <c r="X22" s="619"/>
      <c r="Y22" s="619"/>
      <c r="Z22" s="619"/>
    </row>
    <row r="23" spans="1:26" ht="15.75" x14ac:dyDescent="0.25">
      <c r="A23" s="665" t="s">
        <v>1001</v>
      </c>
      <c r="B23" s="666"/>
      <c r="C23" s="634"/>
      <c r="D23" s="667" t="str">
        <f>+IF(+OR(D24&lt;0,D25&lt;0),"НЕРАВНЕНИЕ !"," ")</f>
        <v xml:space="preserve"> </v>
      </c>
      <c r="E23" s="668" t="str">
        <f>+IF(+OR(E24&lt;0,E25&lt;0),"НЕРАВНЕНИЕ !"," ")</f>
        <v xml:space="preserve"> </v>
      </c>
      <c r="F23" s="673"/>
      <c r="G23" s="667" t="str">
        <f>+IF(+OR(G24&lt;0,G25&lt;0),"НЕРАВНЕНИЕ !"," ")</f>
        <v xml:space="preserve"> </v>
      </c>
      <c r="H23" s="668" t="str">
        <f>+IF(+OR(H24&lt;0,H25&lt;0),"НЕРАВНЕНИЕ !"," ")</f>
        <v xml:space="preserve"> </v>
      </c>
      <c r="I23" s="673"/>
      <c r="J23" s="667" t="str">
        <f>+IF(+OR(J24&lt;0,J25&lt;0),"НЕРАВНЕНИЕ !"," ")</f>
        <v xml:space="preserve"> </v>
      </c>
      <c r="K23" s="668" t="str">
        <f>+IF(+OR(K24&lt;0,K25&lt;0),"НЕРАВНЕНИЕ !"," ")</f>
        <v xml:space="preserve"> </v>
      </c>
      <c r="L23" s="673"/>
      <c r="M23" s="667" t="str">
        <f>+IF(+OR(M24&lt;0,M25&lt;0),"НЕРАВНЕНИЕ !"," ")</f>
        <v xml:space="preserve"> </v>
      </c>
      <c r="N23" s="668" t="str">
        <f>+IF(+OR(N24&lt;0,N25&lt;0),"НЕРАВНЕНИЕ !"," ")</f>
        <v xml:space="preserve"> </v>
      </c>
      <c r="O23" s="619"/>
      <c r="P23" s="619"/>
      <c r="Q23" s="619"/>
      <c r="R23" s="619"/>
      <c r="S23" s="619"/>
      <c r="T23" s="619"/>
      <c r="U23" s="619"/>
      <c r="V23" s="619"/>
      <c r="W23" s="619"/>
      <c r="X23" s="619"/>
      <c r="Y23" s="619"/>
      <c r="Z23" s="619"/>
    </row>
    <row r="24" spans="1:26" ht="15.75" x14ac:dyDescent="0.25">
      <c r="A24" s="669" t="s">
        <v>1002</v>
      </c>
      <c r="B24" s="670">
        <v>31</v>
      </c>
      <c r="C24" s="634"/>
      <c r="D24" s="671">
        <v>0</v>
      </c>
      <c r="E24" s="672">
        <v>0</v>
      </c>
      <c r="F24" s="673"/>
      <c r="G24" s="671">
        <v>0</v>
      </c>
      <c r="H24" s="672">
        <v>0</v>
      </c>
      <c r="I24" s="673"/>
      <c r="J24" s="671">
        <v>0</v>
      </c>
      <c r="K24" s="672">
        <v>0</v>
      </c>
      <c r="L24" s="673"/>
      <c r="M24" s="671">
        <f>+ROUND(+D24+G24+J24,2)</f>
        <v>0</v>
      </c>
      <c r="N24" s="672">
        <f>+ROUND(+E24+H24+K24,2)</f>
        <v>0</v>
      </c>
      <c r="O24" s="619"/>
      <c r="P24" s="619"/>
      <c r="Q24" s="619"/>
      <c r="R24" s="619"/>
      <c r="S24" s="619"/>
      <c r="T24" s="619"/>
      <c r="U24" s="619"/>
      <c r="V24" s="619"/>
      <c r="W24" s="619"/>
      <c r="X24" s="619"/>
      <c r="Y24" s="619"/>
      <c r="Z24" s="619"/>
    </row>
    <row r="25" spans="1:26" ht="15.75" x14ac:dyDescent="0.25">
      <c r="A25" s="678" t="s">
        <v>1003</v>
      </c>
      <c r="B25" s="679">
        <v>32</v>
      </c>
      <c r="C25" s="634"/>
      <c r="D25" s="682">
        <v>0</v>
      </c>
      <c r="E25" s="683">
        <v>0</v>
      </c>
      <c r="F25" s="673"/>
      <c r="G25" s="682">
        <v>0</v>
      </c>
      <c r="H25" s="683">
        <v>0</v>
      </c>
      <c r="I25" s="673"/>
      <c r="J25" s="682">
        <v>0</v>
      </c>
      <c r="K25" s="683">
        <v>0</v>
      </c>
      <c r="L25" s="673"/>
      <c r="M25" s="682">
        <f>+ROUND(+D25+G25+J25,2)</f>
        <v>0</v>
      </c>
      <c r="N25" s="683">
        <f>+ROUND(+E25+H25+K25,2)</f>
        <v>0</v>
      </c>
      <c r="O25" s="619"/>
      <c r="P25" s="619"/>
      <c r="Q25" s="619"/>
      <c r="R25" s="619"/>
      <c r="S25" s="619"/>
      <c r="T25" s="619"/>
      <c r="U25" s="619"/>
      <c r="V25" s="619"/>
      <c r="W25" s="619"/>
      <c r="X25" s="619"/>
      <c r="Y25" s="619"/>
      <c r="Z25" s="619"/>
    </row>
    <row r="26" spans="1:26" ht="15.75" x14ac:dyDescent="0.25">
      <c r="A26" s="684" t="s">
        <v>1004</v>
      </c>
      <c r="B26" s="685">
        <v>30</v>
      </c>
      <c r="C26" s="634"/>
      <c r="D26" s="686">
        <f>+ROUND(+D24+D25,2)</f>
        <v>0</v>
      </c>
      <c r="E26" s="687">
        <f>+ROUND(+E24+E25,2)</f>
        <v>0</v>
      </c>
      <c r="F26" s="673"/>
      <c r="G26" s="686">
        <f>+ROUND(+G24+G25,2)</f>
        <v>0</v>
      </c>
      <c r="H26" s="687">
        <f>+ROUND(+H24+H25,2)</f>
        <v>0</v>
      </c>
      <c r="I26" s="673"/>
      <c r="J26" s="686">
        <f>+ROUND(+J24+J25,2)</f>
        <v>0</v>
      </c>
      <c r="K26" s="687">
        <f>+ROUND(+K24+K25,2)</f>
        <v>0</v>
      </c>
      <c r="L26" s="673"/>
      <c r="M26" s="686">
        <f>+ROUND(+M24+M25,2)</f>
        <v>0</v>
      </c>
      <c r="N26" s="687">
        <f>+ROUND(+N24+N25,2)</f>
        <v>0</v>
      </c>
      <c r="O26" s="619"/>
      <c r="P26" s="619"/>
      <c r="Q26" s="619"/>
      <c r="R26" s="619"/>
      <c r="S26" s="619"/>
      <c r="T26" s="619"/>
      <c r="U26" s="619"/>
      <c r="V26" s="619"/>
      <c r="W26" s="619"/>
      <c r="X26" s="619"/>
      <c r="Y26" s="619"/>
      <c r="Z26" s="619"/>
    </row>
    <row r="27" spans="1:26" ht="6" customHeight="1" x14ac:dyDescent="0.25">
      <c r="A27" s="665"/>
      <c r="B27" s="666"/>
      <c r="C27" s="634"/>
      <c r="D27" s="688"/>
      <c r="E27" s="689"/>
      <c r="F27" s="673"/>
      <c r="G27" s="688"/>
      <c r="H27" s="689"/>
      <c r="I27" s="673"/>
      <c r="J27" s="688"/>
      <c r="K27" s="689"/>
      <c r="L27" s="673"/>
      <c r="M27" s="688"/>
      <c r="N27" s="689"/>
      <c r="O27" s="619"/>
      <c r="P27" s="619"/>
      <c r="Q27" s="619"/>
      <c r="R27" s="619"/>
      <c r="S27" s="619"/>
      <c r="T27" s="619"/>
      <c r="U27" s="619"/>
      <c r="V27" s="619"/>
      <c r="W27" s="619"/>
      <c r="X27" s="619"/>
      <c r="Y27" s="619"/>
      <c r="Z27" s="619"/>
    </row>
    <row r="28" spans="1:26" ht="19.5" thickBot="1" x14ac:dyDescent="0.35">
      <c r="A28" s="690" t="s">
        <v>1005</v>
      </c>
      <c r="B28" s="691">
        <v>100</v>
      </c>
      <c r="C28" s="634"/>
      <c r="D28" s="692">
        <f>+ROUND(+D20+D22+D26,2)</f>
        <v>0</v>
      </c>
      <c r="E28" s="693">
        <f>+ROUND(+E20+E22+E26,2)</f>
        <v>0</v>
      </c>
      <c r="F28" s="673"/>
      <c r="G28" s="692">
        <f>+ROUND(+G20+G22+G26,2)</f>
        <v>12934628.91</v>
      </c>
      <c r="H28" s="693">
        <f>+ROUND(+H20+H22+H26,2)</f>
        <v>12934628.91</v>
      </c>
      <c r="I28" s="673"/>
      <c r="J28" s="692">
        <f>+ROUND(+J20+J22+J26,2)</f>
        <v>183962029.91999999</v>
      </c>
      <c r="K28" s="693">
        <f>+ROUND(+K20+K22+K26,2)</f>
        <v>693517698.63999999</v>
      </c>
      <c r="L28" s="673"/>
      <c r="M28" s="692">
        <f>+ROUND(+M20+M22+M26,2)</f>
        <v>196896658.83000001</v>
      </c>
      <c r="N28" s="693">
        <f>+ROUND(+N20+N22+N26,2)</f>
        <v>706452327.54999995</v>
      </c>
      <c r="O28" s="619"/>
      <c r="P28" s="619"/>
      <c r="Q28" s="619"/>
      <c r="R28" s="619"/>
      <c r="S28" s="619"/>
      <c r="T28" s="619"/>
      <c r="U28" s="619"/>
      <c r="V28" s="619"/>
      <c r="W28" s="619"/>
      <c r="X28" s="619"/>
      <c r="Y28" s="619"/>
      <c r="Z28" s="619"/>
    </row>
    <row r="29" spans="1:26" ht="15.75" x14ac:dyDescent="0.25">
      <c r="A29" s="661" t="s">
        <v>1006</v>
      </c>
      <c r="B29" s="662"/>
      <c r="C29" s="634"/>
      <c r="D29" s="694"/>
      <c r="E29" s="695"/>
      <c r="F29" s="673"/>
      <c r="G29" s="694"/>
      <c r="H29" s="695"/>
      <c r="I29" s="673"/>
      <c r="J29" s="694"/>
      <c r="K29" s="695"/>
      <c r="L29" s="673"/>
      <c r="M29" s="694"/>
      <c r="N29" s="695"/>
      <c r="O29" s="619"/>
      <c r="P29" s="619"/>
      <c r="Q29" s="619"/>
      <c r="R29" s="619"/>
      <c r="S29" s="619"/>
      <c r="T29" s="619"/>
      <c r="U29" s="619"/>
      <c r="V29" s="619"/>
      <c r="W29" s="619"/>
      <c r="X29" s="619"/>
      <c r="Y29" s="619"/>
      <c r="Z29" s="619"/>
    </row>
    <row r="30" spans="1:26" ht="15.75" x14ac:dyDescent="0.25">
      <c r="A30" s="665" t="s">
        <v>1007</v>
      </c>
      <c r="B30" s="666"/>
      <c r="C30" s="634"/>
      <c r="D30" s="667" t="str">
        <f>+IF(+OR(D31&lt;0,D32&lt;0,D33&lt;0),"НЕРАВНЕНИЕ !"," ")</f>
        <v xml:space="preserve"> </v>
      </c>
      <c r="E30" s="668" t="str">
        <f>+IF(+OR(E31&lt;0,E32&lt;0,E33&lt;0),"НЕРАВНЕНИЕ !"," ")</f>
        <v xml:space="preserve"> </v>
      </c>
      <c r="F30" s="673"/>
      <c r="G30" s="667" t="str">
        <f>+IF(+OR(G31&lt;0,G32&lt;0,G33&lt;0),"НЕРАВНЕНИЕ !"," ")</f>
        <v xml:space="preserve"> </v>
      </c>
      <c r="H30" s="668" t="str">
        <f>+IF(+OR(H31&lt;0,H32&lt;0,H33&lt;0),"НЕРАВНЕНИЕ !"," ")</f>
        <v xml:space="preserve"> </v>
      </c>
      <c r="I30" s="673"/>
      <c r="J30" s="667" t="str">
        <f>+IF(+OR(J31&lt;0,J32&lt;0,J33&lt;0),"НЕРАВНЕНИЕ !"," ")</f>
        <v xml:space="preserve"> </v>
      </c>
      <c r="K30" s="668" t="str">
        <f>+IF(+OR(K31&lt;0,K32&lt;0,K33&lt;0),"НЕРАВНЕНИЕ !"," ")</f>
        <v xml:space="preserve"> </v>
      </c>
      <c r="L30" s="673"/>
      <c r="M30" s="667" t="str">
        <f>+IF(+OR(M31&lt;0,M32&lt;0,M33&lt;0),"НЕРАВНЕНИЕ !"," ")</f>
        <v xml:space="preserve"> </v>
      </c>
      <c r="N30" s="668" t="str">
        <f>+IF(+OR(N31&lt;0,N32&lt;0,N33&lt;0),"НЕРАВНЕНИЕ !"," ")</f>
        <v xml:space="preserve"> </v>
      </c>
      <c r="O30" s="619"/>
      <c r="P30" s="619"/>
      <c r="Q30" s="619"/>
      <c r="R30" s="619"/>
      <c r="S30" s="619"/>
      <c r="T30" s="619"/>
      <c r="U30" s="619"/>
      <c r="V30" s="619"/>
      <c r="W30" s="619"/>
      <c r="X30" s="619"/>
      <c r="Y30" s="619"/>
      <c r="Z30" s="619"/>
    </row>
    <row r="31" spans="1:26" ht="15.75" x14ac:dyDescent="0.25">
      <c r="A31" s="669" t="s">
        <v>1008</v>
      </c>
      <c r="B31" s="670">
        <v>51</v>
      </c>
      <c r="C31" s="634"/>
      <c r="D31" s="671">
        <v>0</v>
      </c>
      <c r="E31" s="672">
        <v>0</v>
      </c>
      <c r="F31" s="673"/>
      <c r="G31" s="671">
        <v>0</v>
      </c>
      <c r="H31" s="672">
        <v>0</v>
      </c>
      <c r="I31" s="673"/>
      <c r="J31" s="671">
        <v>0</v>
      </c>
      <c r="K31" s="672">
        <v>0</v>
      </c>
      <c r="L31" s="673"/>
      <c r="M31" s="671">
        <f t="shared" ref="M31:N33" si="1">+ROUND(+D31+G31+J31,2)</f>
        <v>0</v>
      </c>
      <c r="N31" s="672">
        <f t="shared" si="1"/>
        <v>0</v>
      </c>
      <c r="O31" s="619"/>
      <c r="P31" s="619"/>
      <c r="Q31" s="619"/>
      <c r="R31" s="619"/>
      <c r="S31" s="619"/>
      <c r="T31" s="619"/>
      <c r="U31" s="619"/>
      <c r="V31" s="619"/>
      <c r="W31" s="619"/>
      <c r="X31" s="619"/>
      <c r="Y31" s="619"/>
      <c r="Z31" s="619"/>
    </row>
    <row r="32" spans="1:26" ht="15.75" x14ac:dyDescent="0.25">
      <c r="A32" s="669" t="s">
        <v>1009</v>
      </c>
      <c r="B32" s="670">
        <v>52</v>
      </c>
      <c r="C32" s="634"/>
      <c r="D32" s="671">
        <v>0</v>
      </c>
      <c r="E32" s="672">
        <v>0</v>
      </c>
      <c r="F32" s="673"/>
      <c r="G32" s="671">
        <v>0</v>
      </c>
      <c r="H32" s="672">
        <v>0</v>
      </c>
      <c r="I32" s="673"/>
      <c r="J32" s="671">
        <v>0</v>
      </c>
      <c r="K32" s="672">
        <v>0</v>
      </c>
      <c r="L32" s="673"/>
      <c r="M32" s="671">
        <f t="shared" si="1"/>
        <v>0</v>
      </c>
      <c r="N32" s="672">
        <f t="shared" si="1"/>
        <v>0</v>
      </c>
      <c r="O32" s="619"/>
      <c r="P32" s="619"/>
      <c r="Q32" s="619"/>
      <c r="R32" s="619"/>
      <c r="S32" s="619"/>
      <c r="T32" s="619"/>
      <c r="U32" s="619"/>
      <c r="V32" s="619"/>
      <c r="W32" s="619"/>
      <c r="X32" s="619"/>
      <c r="Y32" s="619"/>
      <c r="Z32" s="619"/>
    </row>
    <row r="33" spans="1:26" ht="15.75" x14ac:dyDescent="0.25">
      <c r="A33" s="678" t="s">
        <v>1010</v>
      </c>
      <c r="B33" s="679">
        <v>53</v>
      </c>
      <c r="C33" s="634"/>
      <c r="D33" s="682">
        <v>0</v>
      </c>
      <c r="E33" s="683">
        <v>0</v>
      </c>
      <c r="F33" s="673"/>
      <c r="G33" s="682">
        <v>0</v>
      </c>
      <c r="H33" s="683">
        <v>0</v>
      </c>
      <c r="I33" s="673"/>
      <c r="J33" s="682">
        <v>0</v>
      </c>
      <c r="K33" s="683">
        <v>0</v>
      </c>
      <c r="L33" s="673"/>
      <c r="M33" s="682">
        <f t="shared" si="1"/>
        <v>0</v>
      </c>
      <c r="N33" s="683">
        <f t="shared" si="1"/>
        <v>0</v>
      </c>
      <c r="O33" s="619"/>
      <c r="P33" s="619"/>
      <c r="Q33" s="619"/>
      <c r="R33" s="619"/>
      <c r="S33" s="619"/>
      <c r="T33" s="619"/>
      <c r="U33" s="619"/>
      <c r="V33" s="619"/>
      <c r="W33" s="619"/>
      <c r="X33" s="619"/>
      <c r="Y33" s="619"/>
      <c r="Z33" s="619"/>
    </row>
    <row r="34" spans="1:26" ht="15.75" x14ac:dyDescent="0.25">
      <c r="A34" s="684" t="s">
        <v>999</v>
      </c>
      <c r="B34" s="685">
        <v>50</v>
      </c>
      <c r="C34" s="634"/>
      <c r="D34" s="686">
        <f>+ROUND(+D31+D32+D33,2)</f>
        <v>0</v>
      </c>
      <c r="E34" s="687">
        <f>+ROUND(+E31+E32+E33,2)</f>
        <v>0</v>
      </c>
      <c r="F34" s="673"/>
      <c r="G34" s="686">
        <f>+ROUND(+G31+G32+G33,2)</f>
        <v>0</v>
      </c>
      <c r="H34" s="687">
        <f>+ROUND(+H31+H32+H33,2)</f>
        <v>0</v>
      </c>
      <c r="I34" s="673"/>
      <c r="J34" s="686">
        <f>+ROUND(+J31+J32+J33,2)</f>
        <v>0</v>
      </c>
      <c r="K34" s="687">
        <f>+ROUND(+K31+K32+K33,2)</f>
        <v>0</v>
      </c>
      <c r="L34" s="673"/>
      <c r="M34" s="686">
        <f>+ROUND(+M31+M32+M33,2)</f>
        <v>0</v>
      </c>
      <c r="N34" s="687">
        <f>+ROUND(+N31+N32+N33,2)</f>
        <v>0</v>
      </c>
      <c r="O34" s="619"/>
      <c r="P34" s="696"/>
      <c r="Q34" s="697" t="s">
        <v>1011</v>
      </c>
      <c r="R34" s="696"/>
      <c r="S34" s="696"/>
      <c r="T34" s="619"/>
      <c r="U34" s="619"/>
      <c r="V34" s="619"/>
      <c r="W34" s="619"/>
      <c r="X34" s="619"/>
      <c r="Y34" s="619"/>
      <c r="Z34" s="619"/>
    </row>
    <row r="35" spans="1:26" ht="15.75" x14ac:dyDescent="0.25">
      <c r="A35" s="665" t="s">
        <v>1012</v>
      </c>
      <c r="B35" s="666"/>
      <c r="C35" s="634"/>
      <c r="D35" s="667" t="str">
        <f>+IF(+OR(D36&lt;0,D37&lt;0),"НЕРАВНЕНИЕ !"," ")</f>
        <v xml:space="preserve"> </v>
      </c>
      <c r="E35" s="668" t="str">
        <f>+IF(+OR(E36&lt;0,E37&lt;0),"НЕРАВНЕНИЕ !"," ")</f>
        <v xml:space="preserve"> </v>
      </c>
      <c r="F35" s="673"/>
      <c r="G35" s="667" t="str">
        <f>+IF(+OR(G36&lt;0,G37&lt;0),"НЕРАВНЕНИЕ !"," ")</f>
        <v xml:space="preserve"> </v>
      </c>
      <c r="H35" s="668" t="str">
        <f>+IF(+OR(H36&lt;0,H37&lt;0),"НЕРАВНЕНИЕ !"," ")</f>
        <v xml:space="preserve"> </v>
      </c>
      <c r="I35" s="673"/>
      <c r="J35" s="667" t="str">
        <f>+IF(+OR(J36&lt;0,J37&lt;0),"НЕРАВНЕНИЕ !"," ")</f>
        <v xml:space="preserve"> </v>
      </c>
      <c r="K35" s="668" t="str">
        <f>+IF(+OR(K36&lt;0,K37&lt;0),"НЕРАВНЕНИЕ !"," ")</f>
        <v xml:space="preserve"> </v>
      </c>
      <c r="L35" s="673"/>
      <c r="M35" s="667" t="str">
        <f>+IF(+OR(M36&lt;0,M37&lt;0),"НЕРАВНЕНИЕ !"," ")</f>
        <v xml:space="preserve"> </v>
      </c>
      <c r="N35" s="668" t="str">
        <f>+IF(+OR(N36&lt;0,N37&lt;0),"НЕРАВНЕНИЕ !"," ")</f>
        <v xml:space="preserve"> </v>
      </c>
      <c r="O35" s="619"/>
      <c r="P35" s="698" t="s">
        <v>1013</v>
      </c>
      <c r="Q35" s="699" t="s">
        <v>1014</v>
      </c>
      <c r="R35" s="619"/>
      <c r="S35" s="619"/>
      <c r="T35" s="619"/>
      <c r="U35" s="619"/>
      <c r="V35" s="619"/>
      <c r="W35" s="619"/>
      <c r="X35" s="619"/>
      <c r="Y35" s="619"/>
      <c r="Z35" s="619"/>
    </row>
    <row r="36" spans="1:26" ht="15.75" x14ac:dyDescent="0.25">
      <c r="A36" s="669" t="s">
        <v>1015</v>
      </c>
      <c r="B36" s="670">
        <v>61</v>
      </c>
      <c r="C36" s="634"/>
      <c r="D36" s="671">
        <v>0</v>
      </c>
      <c r="E36" s="672">
        <v>0</v>
      </c>
      <c r="F36" s="673"/>
      <c r="G36" s="671">
        <v>0</v>
      </c>
      <c r="H36" s="672">
        <v>0</v>
      </c>
      <c r="I36" s="673"/>
      <c r="J36" s="671">
        <v>0</v>
      </c>
      <c r="K36" s="672">
        <v>0</v>
      </c>
      <c r="L36" s="673"/>
      <c r="M36" s="671">
        <f>+ROUND(+D36+G36+J36,2)</f>
        <v>0</v>
      </c>
      <c r="N36" s="672">
        <f>+ROUND(+E36+H36+K36,2)</f>
        <v>0</v>
      </c>
      <c r="O36" s="619"/>
      <c r="P36" s="700" t="s">
        <v>1016</v>
      </c>
      <c r="Q36" s="701" t="s">
        <v>1017</v>
      </c>
      <c r="R36" s="619"/>
      <c r="S36" s="619"/>
      <c r="T36" s="619"/>
      <c r="U36" s="619"/>
      <c r="V36" s="619"/>
      <c r="W36" s="619"/>
      <c r="X36" s="619"/>
      <c r="Y36" s="619"/>
      <c r="Z36" s="619"/>
    </row>
    <row r="37" spans="1:26" ht="15.75" x14ac:dyDescent="0.25">
      <c r="A37" s="678" t="s">
        <v>1018</v>
      </c>
      <c r="B37" s="679">
        <v>62</v>
      </c>
      <c r="C37" s="634"/>
      <c r="D37" s="682">
        <v>0</v>
      </c>
      <c r="E37" s="683">
        <v>0</v>
      </c>
      <c r="F37" s="673"/>
      <c r="G37" s="682">
        <v>7391315.6600000001</v>
      </c>
      <c r="H37" s="683">
        <v>0</v>
      </c>
      <c r="I37" s="673"/>
      <c r="J37" s="682">
        <v>0</v>
      </c>
      <c r="K37" s="683">
        <v>0</v>
      </c>
      <c r="L37" s="673"/>
      <c r="M37" s="682">
        <f>+ROUND(+D37+G37+J37,2)</f>
        <v>7391315.6600000001</v>
      </c>
      <c r="N37" s="683">
        <f>+ROUND(+E37+H37+K37,2)</f>
        <v>0</v>
      </c>
      <c r="O37" s="619"/>
      <c r="P37" s="702" t="s">
        <v>1019</v>
      </c>
      <c r="Q37" s="703" t="s">
        <v>1020</v>
      </c>
      <c r="R37" s="619"/>
      <c r="S37" s="619"/>
      <c r="T37" s="619"/>
      <c r="U37" s="619"/>
      <c r="V37" s="619"/>
      <c r="W37" s="619"/>
      <c r="X37" s="619"/>
      <c r="Y37" s="619"/>
      <c r="Z37" s="619"/>
    </row>
    <row r="38" spans="1:26" ht="15.75" x14ac:dyDescent="0.25">
      <c r="A38" s="684" t="s">
        <v>1021</v>
      </c>
      <c r="B38" s="685">
        <v>60</v>
      </c>
      <c r="C38" s="634"/>
      <c r="D38" s="686">
        <f>+ROUND(+D36+D37,2)</f>
        <v>0</v>
      </c>
      <c r="E38" s="687">
        <f>+ROUND(+E36+E37,2)</f>
        <v>0</v>
      </c>
      <c r="F38" s="673"/>
      <c r="G38" s="686">
        <f>+ROUND(+G36+G37,2)</f>
        <v>7391315.6600000001</v>
      </c>
      <c r="H38" s="687">
        <f>+ROUND(+H36+H37,2)</f>
        <v>0</v>
      </c>
      <c r="I38" s="673"/>
      <c r="J38" s="686">
        <f>+ROUND(+J36+J37,2)</f>
        <v>0</v>
      </c>
      <c r="K38" s="687">
        <f>+ROUND(+K36+K37,2)</f>
        <v>0</v>
      </c>
      <c r="L38" s="673"/>
      <c r="M38" s="686">
        <f>+ROUND(+M36+M37,2)</f>
        <v>7391315.6600000001</v>
      </c>
      <c r="N38" s="687">
        <f>+ROUND(+N36+N37,2)</f>
        <v>0</v>
      </c>
      <c r="O38" s="619"/>
      <c r="P38" s="704" t="s">
        <v>1022</v>
      </c>
      <c r="Q38" s="705" t="s">
        <v>1023</v>
      </c>
      <c r="R38" s="619"/>
      <c r="S38" s="619"/>
      <c r="T38" s="619"/>
      <c r="U38" s="619"/>
      <c r="V38" s="619"/>
      <c r="W38" s="619"/>
      <c r="X38" s="619"/>
      <c r="Y38" s="619"/>
      <c r="Z38" s="619"/>
    </row>
    <row r="39" spans="1:26" ht="15.75" x14ac:dyDescent="0.25">
      <c r="A39" s="665" t="s">
        <v>1024</v>
      </c>
      <c r="B39" s="666"/>
      <c r="C39" s="634"/>
      <c r="D39" s="667" t="str">
        <f>+IF(+OR(D40&lt;0,D41&lt;0,D42&lt;0,D43&lt;0,D44&lt;0,D45&lt;0),"НЕРАВНЕНИЕ !"," ")</f>
        <v xml:space="preserve"> </v>
      </c>
      <c r="E39" s="668" t="str">
        <f>+IF(+OR(E40&lt;0,E41&lt;0,E42&lt;0,E43&lt;0,E44&lt;0,E45&lt;0),"НЕРАВНЕНИЕ !"," ")</f>
        <v xml:space="preserve"> </v>
      </c>
      <c r="F39" s="673"/>
      <c r="G39" s="667" t="str">
        <f>+IF(+OR(G40&lt;0,G41&lt;0,G42&lt;0,G43&lt;0,G44&lt;0,G45&lt;0),"НЕРАВНЕНИЕ !"," ")</f>
        <v xml:space="preserve"> </v>
      </c>
      <c r="H39" s="668" t="str">
        <f>+IF(+OR(H40&lt;0,H41&lt;0,H42&lt;0,H43&lt;0,H44&lt;0,H45&lt;0),"НЕРАВНЕНИЕ !"," ")</f>
        <v xml:space="preserve"> </v>
      </c>
      <c r="I39" s="673"/>
      <c r="J39" s="667" t="str">
        <f>+IF(+OR(J40&lt;0,J41&lt;0,J42&lt;0,J43&lt;0,J44&lt;0,J45&lt;0),"НЕРАВНЕНИЕ !"," ")</f>
        <v xml:space="preserve"> </v>
      </c>
      <c r="K39" s="668" t="str">
        <f>+IF(+OR(K40&lt;0,K41&lt;0,K42&lt;0,K43&lt;0,K44&lt;0,K45&lt;0),"НЕРАВНЕНИЕ !"," ")</f>
        <v xml:space="preserve"> </v>
      </c>
      <c r="L39" s="673"/>
      <c r="M39" s="667" t="str">
        <f>+IF(+OR(M40&lt;0,M41&lt;0,M42&lt;0,M43&lt;0,M44&lt;0,M45&lt;0),"НЕРАВНЕНИЕ !"," ")</f>
        <v xml:space="preserve"> </v>
      </c>
      <c r="N39" s="668" t="str">
        <f>+IF(+OR(N40&lt;0,N41&lt;0,N42&lt;0,N43&lt;0,N44&lt;0,N45&lt;0),"НЕРАВНЕНИЕ !"," ")</f>
        <v xml:space="preserve"> </v>
      </c>
      <c r="O39" s="619"/>
      <c r="P39" s="706"/>
      <c r="Q39" s="706"/>
      <c r="R39" s="619"/>
      <c r="S39" s="619"/>
      <c r="T39" s="619"/>
      <c r="U39" s="619"/>
      <c r="V39" s="619"/>
      <c r="W39" s="619"/>
      <c r="X39" s="619"/>
      <c r="Y39" s="619"/>
      <c r="Z39" s="619"/>
    </row>
    <row r="40" spans="1:26" ht="15.75" x14ac:dyDescent="0.25">
      <c r="A40" s="707" t="s">
        <v>1025</v>
      </c>
      <c r="B40" s="670">
        <v>71</v>
      </c>
      <c r="C40" s="634"/>
      <c r="D40" s="671">
        <v>0</v>
      </c>
      <c r="E40" s="672">
        <v>0</v>
      </c>
      <c r="F40" s="673"/>
      <c r="G40" s="671">
        <v>0</v>
      </c>
      <c r="H40" s="672">
        <v>0</v>
      </c>
      <c r="I40" s="673"/>
      <c r="J40" s="671">
        <v>0</v>
      </c>
      <c r="K40" s="672">
        <v>0</v>
      </c>
      <c r="L40" s="673"/>
      <c r="M40" s="671">
        <f>+ROUND(+D40+G40+J40,2)-ROUND(P40,2)</f>
        <v>0</v>
      </c>
      <c r="N40" s="672">
        <f>+ROUND(+E40+H40+K40,2)-ROUND(Q40,2)</f>
        <v>0</v>
      </c>
      <c r="O40" s="619"/>
      <c r="P40" s="708">
        <v>0</v>
      </c>
      <c r="Q40" s="709">
        <v>0</v>
      </c>
      <c r="R40" s="619"/>
      <c r="S40" s="619"/>
      <c r="T40" s="619"/>
      <c r="U40" s="619"/>
      <c r="V40" s="619"/>
      <c r="W40" s="619"/>
      <c r="X40" s="619"/>
      <c r="Y40" s="619"/>
      <c r="Z40" s="619"/>
    </row>
    <row r="41" spans="1:26" ht="15.75" x14ac:dyDescent="0.25">
      <c r="A41" s="669" t="s">
        <v>1026</v>
      </c>
      <c r="B41" s="670">
        <v>72</v>
      </c>
      <c r="C41" s="634"/>
      <c r="D41" s="671">
        <v>0</v>
      </c>
      <c r="E41" s="672">
        <v>0</v>
      </c>
      <c r="F41" s="673"/>
      <c r="G41" s="671">
        <v>0</v>
      </c>
      <c r="H41" s="672">
        <v>0</v>
      </c>
      <c r="I41" s="673"/>
      <c r="J41" s="671">
        <v>0</v>
      </c>
      <c r="K41" s="672">
        <v>0</v>
      </c>
      <c r="L41" s="673"/>
      <c r="M41" s="671">
        <f t="shared" ref="M41:N43" si="2">+ROUND(+D41+G41+J41,2)</f>
        <v>0</v>
      </c>
      <c r="N41" s="672">
        <f t="shared" si="2"/>
        <v>0</v>
      </c>
      <c r="O41" s="619"/>
      <c r="P41" s="710"/>
      <c r="Q41" s="710"/>
      <c r="R41" s="619"/>
      <c r="S41" s="619"/>
      <c r="T41" s="619"/>
      <c r="U41" s="619"/>
      <c r="V41" s="619"/>
      <c r="W41" s="619"/>
      <c r="X41" s="619"/>
      <c r="Y41" s="619"/>
      <c r="Z41" s="619"/>
    </row>
    <row r="42" spans="1:26" ht="15.75" x14ac:dyDescent="0.25">
      <c r="A42" s="669" t="s">
        <v>1027</v>
      </c>
      <c r="B42" s="670">
        <v>73</v>
      </c>
      <c r="C42" s="634"/>
      <c r="D42" s="671">
        <v>0</v>
      </c>
      <c r="E42" s="672">
        <v>0</v>
      </c>
      <c r="F42" s="673"/>
      <c r="G42" s="671">
        <v>0</v>
      </c>
      <c r="H42" s="672">
        <v>0</v>
      </c>
      <c r="I42" s="673"/>
      <c r="J42" s="671">
        <v>0</v>
      </c>
      <c r="K42" s="672">
        <v>0</v>
      </c>
      <c r="L42" s="673"/>
      <c r="M42" s="671">
        <f t="shared" si="2"/>
        <v>0</v>
      </c>
      <c r="N42" s="672">
        <f t="shared" si="2"/>
        <v>0</v>
      </c>
      <c r="O42" s="619"/>
      <c r="P42" s="710"/>
      <c r="Q42" s="710"/>
      <c r="R42" s="619"/>
      <c r="S42" s="619"/>
      <c r="T42" s="619"/>
      <c r="U42" s="619"/>
      <c r="V42" s="619"/>
      <c r="W42" s="619"/>
      <c r="X42" s="619"/>
      <c r="Y42" s="619"/>
      <c r="Z42" s="619"/>
    </row>
    <row r="43" spans="1:26" ht="15.75" x14ac:dyDescent="0.25">
      <c r="A43" s="669" t="s">
        <v>1028</v>
      </c>
      <c r="B43" s="670">
        <v>74</v>
      </c>
      <c r="C43" s="634"/>
      <c r="D43" s="671">
        <v>0</v>
      </c>
      <c r="E43" s="672">
        <v>0</v>
      </c>
      <c r="F43" s="673"/>
      <c r="G43" s="671">
        <v>0</v>
      </c>
      <c r="H43" s="672">
        <v>0</v>
      </c>
      <c r="I43" s="673"/>
      <c r="J43" s="671">
        <v>0</v>
      </c>
      <c r="K43" s="672">
        <v>0</v>
      </c>
      <c r="L43" s="673"/>
      <c r="M43" s="671">
        <f t="shared" si="2"/>
        <v>0</v>
      </c>
      <c r="N43" s="672">
        <f t="shared" si="2"/>
        <v>0</v>
      </c>
      <c r="O43" s="619"/>
      <c r="P43" s="710"/>
      <c r="Q43" s="710"/>
      <c r="R43" s="619"/>
      <c r="S43" s="619"/>
      <c r="T43" s="619"/>
      <c r="U43" s="619"/>
      <c r="V43" s="619"/>
      <c r="W43" s="619"/>
      <c r="X43" s="619"/>
      <c r="Y43" s="619"/>
      <c r="Z43" s="619"/>
    </row>
    <row r="44" spans="1:26" ht="15.75" x14ac:dyDescent="0.25">
      <c r="A44" s="711" t="s">
        <v>1029</v>
      </c>
      <c r="B44" s="670">
        <v>75</v>
      </c>
      <c r="C44" s="634"/>
      <c r="D44" s="671">
        <v>0</v>
      </c>
      <c r="E44" s="672">
        <v>0</v>
      </c>
      <c r="F44" s="673"/>
      <c r="G44" s="671">
        <v>245024140.11000001</v>
      </c>
      <c r="H44" s="672">
        <v>56446528.969999999</v>
      </c>
      <c r="I44" s="673"/>
      <c r="J44" s="671">
        <v>0</v>
      </c>
      <c r="K44" s="672">
        <v>0</v>
      </c>
      <c r="L44" s="673"/>
      <c r="M44" s="671">
        <f>+ROUND(+D44+G44+J44,2)-ROUND(P44,2)</f>
        <v>245024140.11000001</v>
      </c>
      <c r="N44" s="672">
        <f>+ROUND(+E44+H44+K44,2)-ROUND(Q44,2)</f>
        <v>56446528.969999999</v>
      </c>
      <c r="O44" s="619"/>
      <c r="P44" s="708">
        <v>0</v>
      </c>
      <c r="Q44" s="709">
        <v>0</v>
      </c>
      <c r="R44" s="619"/>
      <c r="S44" s="619"/>
      <c r="T44" s="619"/>
      <c r="U44" s="619"/>
      <c r="V44" s="619"/>
      <c r="W44" s="619"/>
      <c r="X44" s="619"/>
      <c r="Y44" s="619"/>
      <c r="Z44" s="619"/>
    </row>
    <row r="45" spans="1:26" ht="15.75" x14ac:dyDescent="0.25">
      <c r="A45" s="678" t="s">
        <v>1030</v>
      </c>
      <c r="B45" s="679">
        <v>76</v>
      </c>
      <c r="C45" s="634"/>
      <c r="D45" s="682">
        <v>0</v>
      </c>
      <c r="E45" s="683">
        <v>0</v>
      </c>
      <c r="F45" s="673"/>
      <c r="G45" s="682">
        <v>2113986654.8199999</v>
      </c>
      <c r="H45" s="683">
        <v>2081011005.48</v>
      </c>
      <c r="I45" s="673"/>
      <c r="J45" s="682">
        <v>0</v>
      </c>
      <c r="K45" s="683">
        <v>0</v>
      </c>
      <c r="L45" s="673"/>
      <c r="M45" s="682">
        <f>+ROUND(+D45+G45+J45,2)-ROUND(P45,2)</f>
        <v>2113986654.8199999</v>
      </c>
      <c r="N45" s="683">
        <f>+ROUND(+E45+H45+K45,2)-ROUND(Q45,2)</f>
        <v>2081011005.48</v>
      </c>
      <c r="O45" s="619"/>
      <c r="P45" s="712">
        <v>0</v>
      </c>
      <c r="Q45" s="713">
        <v>0</v>
      </c>
      <c r="R45" s="619"/>
      <c r="S45" s="619"/>
      <c r="T45" s="619"/>
      <c r="U45" s="619"/>
      <c r="V45" s="619"/>
      <c r="W45" s="619"/>
      <c r="X45" s="619"/>
      <c r="Y45" s="619"/>
      <c r="Z45" s="619"/>
    </row>
    <row r="46" spans="1:26" ht="15.75" x14ac:dyDescent="0.25">
      <c r="A46" s="684" t="s">
        <v>1004</v>
      </c>
      <c r="B46" s="685">
        <v>70</v>
      </c>
      <c r="C46" s="634"/>
      <c r="D46" s="686">
        <f>+ROUND(+D40+D41+D42+D43+D44+D45,2)</f>
        <v>0</v>
      </c>
      <c r="E46" s="687">
        <f>+ROUND(+E40+E41+E42+E43+E44+E45,2)</f>
        <v>0</v>
      </c>
      <c r="F46" s="673"/>
      <c r="G46" s="686">
        <f>+ROUND(+G40+G41+G42+G43+G44+G45,2)</f>
        <v>2359010794.9299998</v>
      </c>
      <c r="H46" s="687">
        <f>+ROUND(+H40+H41+H42+H43+H44+H45,2)</f>
        <v>2137457534.45</v>
      </c>
      <c r="I46" s="673"/>
      <c r="J46" s="686">
        <f>+ROUND(+J40+J41+J42+J43+J44+J45,2)</f>
        <v>0</v>
      </c>
      <c r="K46" s="687">
        <f>+ROUND(+K40+K41+K42+K43+K44+K45,2)</f>
        <v>0</v>
      </c>
      <c r="L46" s="673"/>
      <c r="M46" s="686">
        <f>+ROUND(+M40+M41+M42+M43+M44+M45,2)</f>
        <v>2359010794.9299998</v>
      </c>
      <c r="N46" s="687">
        <f>+ROUND(+N40+N41+N42+N43+N44+N45,2)</f>
        <v>2137457534.45</v>
      </c>
      <c r="O46" s="619"/>
      <c r="P46" s="714">
        <f>+ROUND(+SUM(P39:P45),2)</f>
        <v>0</v>
      </c>
      <c r="Q46" s="715">
        <f>+ROUND(+SUM(Q39:Q45),2)</f>
        <v>0</v>
      </c>
      <c r="R46" s="619"/>
      <c r="S46" s="619"/>
      <c r="T46" s="619"/>
      <c r="U46" s="619"/>
      <c r="V46" s="619"/>
      <c r="W46" s="619"/>
      <c r="X46" s="619"/>
      <c r="Y46" s="619"/>
      <c r="Z46" s="619"/>
    </row>
    <row r="47" spans="1:26" ht="15.75" x14ac:dyDescent="0.25">
      <c r="A47" s="665" t="s">
        <v>1031</v>
      </c>
      <c r="B47" s="666"/>
      <c r="C47" s="634"/>
      <c r="D47" s="667" t="str">
        <f>+IF(+OR(D48&lt;0,D49&lt;0),"НЕРАВНЕНИЕ !"," ")</f>
        <v xml:space="preserve"> </v>
      </c>
      <c r="E47" s="668" t="str">
        <f>+IF(+OR(E48&lt;0,E49&lt;0),"НЕРАВНЕНИЕ !"," ")</f>
        <v xml:space="preserve"> </v>
      </c>
      <c r="F47" s="673"/>
      <c r="G47" s="667" t="str">
        <f>+IF(+OR(G48&lt;0,G49&lt;0),"НЕРАВНЕНИЕ !"," ")</f>
        <v xml:space="preserve"> </v>
      </c>
      <c r="H47" s="668" t="str">
        <f>+IF(+OR(H48&lt;0,H49&lt;0),"НЕРАВНЕНИЕ !"," ")</f>
        <v xml:space="preserve"> </v>
      </c>
      <c r="I47" s="673"/>
      <c r="J47" s="667" t="str">
        <f>+IF(+OR(J48&lt;0,J49&lt;0),"НЕРАВНЕНИЕ !"," ")</f>
        <v xml:space="preserve"> </v>
      </c>
      <c r="K47" s="668" t="str">
        <f>+IF(+OR(K48&lt;0,K49&lt;0),"НЕРАВНЕНИЕ !"," ")</f>
        <v xml:space="preserve"> </v>
      </c>
      <c r="L47" s="673"/>
      <c r="M47" s="667" t="str">
        <f>+IF(+OR(M48&lt;0,M49&lt;0),"НЕРАВНЕНИЕ !"," ")</f>
        <v xml:space="preserve"> </v>
      </c>
      <c r="N47" s="668" t="str">
        <f>+IF(+OR(N48&lt;0,N49&lt;0),"НЕРАВНЕНИЕ !"," ")</f>
        <v xml:space="preserve"> </v>
      </c>
      <c r="O47" s="619"/>
      <c r="P47" s="712" t="s">
        <v>1032</v>
      </c>
      <c r="Q47" s="713" t="s">
        <v>1033</v>
      </c>
      <c r="R47" s="619"/>
      <c r="S47" s="619"/>
      <c r="T47" s="619"/>
      <c r="U47" s="619"/>
      <c r="V47" s="619"/>
      <c r="W47" s="619"/>
      <c r="X47" s="619"/>
      <c r="Y47" s="619"/>
      <c r="Z47" s="619"/>
    </row>
    <row r="48" spans="1:26" ht="15.75" x14ac:dyDescent="0.25">
      <c r="A48" s="669" t="s">
        <v>1034</v>
      </c>
      <c r="B48" s="670">
        <v>81</v>
      </c>
      <c r="C48" s="634"/>
      <c r="D48" s="671">
        <v>0</v>
      </c>
      <c r="E48" s="672">
        <v>0</v>
      </c>
      <c r="F48" s="673"/>
      <c r="G48" s="671">
        <v>0</v>
      </c>
      <c r="H48" s="672">
        <v>0</v>
      </c>
      <c r="I48" s="673"/>
      <c r="J48" s="671">
        <v>0</v>
      </c>
      <c r="K48" s="672">
        <v>0</v>
      </c>
      <c r="L48" s="673"/>
      <c r="M48" s="671">
        <f>+ROUND(+D48+G48+J48,2)</f>
        <v>0</v>
      </c>
      <c r="N48" s="672">
        <f>+ROUND(+E48+H48+K48,2)</f>
        <v>0</v>
      </c>
      <c r="O48" s="619"/>
      <c r="P48" s="716" t="s">
        <v>1085</v>
      </c>
      <c r="Q48" s="716" t="s">
        <v>1085</v>
      </c>
      <c r="R48" s="619"/>
      <c r="S48" s="619"/>
      <c r="T48" s="619"/>
      <c r="U48" s="619"/>
      <c r="V48" s="619"/>
      <c r="W48" s="619"/>
      <c r="X48" s="619"/>
      <c r="Y48" s="619"/>
      <c r="Z48" s="619"/>
    </row>
    <row r="49" spans="1:26" ht="15.75" x14ac:dyDescent="0.25">
      <c r="A49" s="678" t="s">
        <v>1035</v>
      </c>
      <c r="B49" s="679">
        <v>82</v>
      </c>
      <c r="C49" s="634"/>
      <c r="D49" s="682">
        <v>0</v>
      </c>
      <c r="E49" s="683">
        <v>0</v>
      </c>
      <c r="F49" s="673"/>
      <c r="G49" s="682">
        <v>2824530945.2600002</v>
      </c>
      <c r="H49" s="683">
        <v>2826106361.2399998</v>
      </c>
      <c r="I49" s="673"/>
      <c r="J49" s="682">
        <v>179270875.44999999</v>
      </c>
      <c r="K49" s="683">
        <v>233326207.38</v>
      </c>
      <c r="L49" s="673"/>
      <c r="M49" s="682">
        <f>+ROUND(+D49+G49+J49,2)</f>
        <v>3003801820.71</v>
      </c>
      <c r="N49" s="683">
        <f>+ROUND(+E49+H49+K49,2)</f>
        <v>3059432568.6199999</v>
      </c>
      <c r="O49" s="619"/>
      <c r="P49" s="840" t="s">
        <v>1085</v>
      </c>
      <c r="Q49" s="840"/>
      <c r="R49" s="619"/>
      <c r="S49" s="619"/>
      <c r="T49" s="619"/>
      <c r="U49" s="619"/>
      <c r="V49" s="619"/>
      <c r="W49" s="619"/>
      <c r="X49" s="619"/>
      <c r="Y49" s="619"/>
      <c r="Z49" s="619"/>
    </row>
    <row r="50" spans="1:26" ht="15.75" x14ac:dyDescent="0.25">
      <c r="A50" s="684" t="s">
        <v>1036</v>
      </c>
      <c r="B50" s="685">
        <v>80</v>
      </c>
      <c r="C50" s="634"/>
      <c r="D50" s="686">
        <f>+ROUND(+D48+D49,2)</f>
        <v>0</v>
      </c>
      <c r="E50" s="687">
        <f>+ROUND(+E48+E49,2)</f>
        <v>0</v>
      </c>
      <c r="F50" s="673"/>
      <c r="G50" s="686">
        <f>+ROUND(+G48+G49,2)</f>
        <v>2824530945.2600002</v>
      </c>
      <c r="H50" s="687">
        <f>+ROUND(+H48+H49,2)</f>
        <v>2826106361.2399998</v>
      </c>
      <c r="I50" s="673"/>
      <c r="J50" s="686">
        <f>+ROUND(+J48+J49,2)</f>
        <v>179270875.44999999</v>
      </c>
      <c r="K50" s="687">
        <f>+ROUND(+K48+K49,2)</f>
        <v>233326207.38</v>
      </c>
      <c r="L50" s="673"/>
      <c r="M50" s="686">
        <f>+ROUND(+M48+M49,2)</f>
        <v>3003801820.71</v>
      </c>
      <c r="N50" s="687">
        <f>+ROUND(+N48+N49,2)</f>
        <v>3059432568.6199999</v>
      </c>
      <c r="O50" s="619"/>
      <c r="P50" s="841" t="s">
        <v>1085</v>
      </c>
      <c r="Q50" s="841"/>
      <c r="R50" s="619"/>
      <c r="S50" s="619"/>
      <c r="T50" s="619"/>
      <c r="U50" s="619"/>
      <c r="V50" s="619"/>
      <c r="W50" s="619"/>
      <c r="X50" s="619"/>
      <c r="Y50" s="619"/>
      <c r="Z50" s="619"/>
    </row>
    <row r="51" spans="1:26" ht="3" customHeight="1" x14ac:dyDescent="0.25">
      <c r="A51" s="665"/>
      <c r="B51" s="666"/>
      <c r="C51" s="634"/>
      <c r="D51" s="688"/>
      <c r="E51" s="689"/>
      <c r="F51" s="673"/>
      <c r="G51" s="688"/>
      <c r="H51" s="689"/>
      <c r="I51" s="673"/>
      <c r="J51" s="688"/>
      <c r="K51" s="689"/>
      <c r="L51" s="673"/>
      <c r="M51" s="688"/>
      <c r="N51" s="689"/>
      <c r="O51" s="619"/>
      <c r="P51" s="619"/>
      <c r="Q51" s="619"/>
      <c r="R51" s="619"/>
      <c r="S51" s="619"/>
      <c r="T51" s="619"/>
      <c r="U51" s="619"/>
      <c r="V51" s="619"/>
      <c r="W51" s="619"/>
      <c r="X51" s="619"/>
      <c r="Y51" s="619"/>
      <c r="Z51" s="619"/>
    </row>
    <row r="52" spans="1:26" ht="19.5" thickBot="1" x14ac:dyDescent="0.35">
      <c r="A52" s="690" t="s">
        <v>1037</v>
      </c>
      <c r="B52" s="717">
        <v>200</v>
      </c>
      <c r="C52" s="634"/>
      <c r="D52" s="692">
        <f>+ROUND(+D34+D38+D46+D50,2)</f>
        <v>0</v>
      </c>
      <c r="E52" s="693">
        <f>+ROUND(+E34+E38+E46+E50,2)</f>
        <v>0</v>
      </c>
      <c r="F52" s="673"/>
      <c r="G52" s="692">
        <f>+ROUND(+G34+G38+G46+G50,2)</f>
        <v>5190933055.8500004</v>
      </c>
      <c r="H52" s="693">
        <f>+ROUND(+H34+H38+H46+H50,2)</f>
        <v>4963563895.6899996</v>
      </c>
      <c r="I52" s="673"/>
      <c r="J52" s="692">
        <f>+ROUND(+J34+J38+J46+J50,2)</f>
        <v>179270875.44999999</v>
      </c>
      <c r="K52" s="693">
        <f>+ROUND(+K34+K38+K46+K50,2)</f>
        <v>233326207.38</v>
      </c>
      <c r="L52" s="673"/>
      <c r="M52" s="692">
        <f>+ROUND(+M34+M38+M46+M50,2)</f>
        <v>5370203931.3000002</v>
      </c>
      <c r="N52" s="693">
        <f>+ROUND(+N34+N38+N46+N50,2)</f>
        <v>5196890103.0699997</v>
      </c>
      <c r="O52" s="619"/>
      <c r="P52" s="619"/>
      <c r="Q52" s="619"/>
      <c r="R52" s="619"/>
      <c r="S52" s="619"/>
      <c r="T52" s="619"/>
      <c r="U52" s="619"/>
      <c r="V52" s="619"/>
      <c r="W52" s="619"/>
      <c r="X52" s="619"/>
      <c r="Y52" s="619"/>
      <c r="Z52" s="619"/>
    </row>
    <row r="53" spans="1:26" ht="6" customHeight="1" x14ac:dyDescent="0.25">
      <c r="A53" s="718"/>
      <c r="B53" s="666"/>
      <c r="C53" s="634"/>
      <c r="D53" s="719"/>
      <c r="E53" s="689"/>
      <c r="F53" s="673"/>
      <c r="G53" s="719"/>
      <c r="H53" s="689"/>
      <c r="I53" s="673"/>
      <c r="J53" s="719"/>
      <c r="K53" s="689"/>
      <c r="L53" s="673"/>
      <c r="M53" s="719"/>
      <c r="N53" s="689"/>
      <c r="O53" s="619"/>
      <c r="P53" s="619"/>
      <c r="Q53" s="619"/>
      <c r="R53" s="619"/>
      <c r="S53" s="619"/>
      <c r="T53" s="619"/>
      <c r="U53" s="619"/>
      <c r="V53" s="619"/>
      <c r="W53" s="619"/>
      <c r="X53" s="619"/>
      <c r="Y53" s="619"/>
      <c r="Z53" s="619"/>
    </row>
    <row r="54" spans="1:26" ht="19.5" customHeight="1" thickBot="1" x14ac:dyDescent="0.35">
      <c r="A54" s="720" t="s">
        <v>1038</v>
      </c>
      <c r="B54" s="721">
        <v>300</v>
      </c>
      <c r="C54" s="634"/>
      <c r="D54" s="722">
        <f>+ROUND(+D28+D52,2)</f>
        <v>0</v>
      </c>
      <c r="E54" s="723">
        <f>+ROUND(+E28+E52,2)</f>
        <v>0</v>
      </c>
      <c r="F54" s="673"/>
      <c r="G54" s="722">
        <f>+ROUND(+G28+G52,2)</f>
        <v>5203867684.7600002</v>
      </c>
      <c r="H54" s="723">
        <f>+ROUND(+H28+H52,2)</f>
        <v>4976498524.6000004</v>
      </c>
      <c r="I54" s="673"/>
      <c r="J54" s="722">
        <f>+ROUND(+J28+J52,2)</f>
        <v>363232905.37</v>
      </c>
      <c r="K54" s="723">
        <f>+ROUND(+K28+K52,2)</f>
        <v>926843906.01999998</v>
      </c>
      <c r="L54" s="673"/>
      <c r="M54" s="722">
        <f>+ROUND(+M28+M52,2)</f>
        <v>5567100590.1300001</v>
      </c>
      <c r="N54" s="723">
        <f>+ROUND(+N28+N52,2)</f>
        <v>5903342430.6199999</v>
      </c>
      <c r="O54" s="619"/>
      <c r="P54" s="619"/>
      <c r="Q54" s="619"/>
      <c r="R54" s="619"/>
      <c r="S54" s="619"/>
      <c r="T54" s="619"/>
      <c r="U54" s="619"/>
      <c r="V54" s="619"/>
      <c r="W54" s="619"/>
      <c r="X54" s="619"/>
      <c r="Y54" s="619"/>
      <c r="Z54" s="619"/>
    </row>
    <row r="55" spans="1:26" ht="20.25" thickTop="1" thickBot="1" x14ac:dyDescent="0.35">
      <c r="A55" s="724" t="s">
        <v>1039</v>
      </c>
      <c r="B55" s="725">
        <v>350</v>
      </c>
      <c r="C55" s="634"/>
      <c r="D55" s="726">
        <v>0</v>
      </c>
      <c r="E55" s="727">
        <v>0</v>
      </c>
      <c r="F55" s="673"/>
      <c r="G55" s="726">
        <v>31597171701.419998</v>
      </c>
      <c r="H55" s="727">
        <v>32046620460.32</v>
      </c>
      <c r="I55" s="673"/>
      <c r="J55" s="726">
        <v>0</v>
      </c>
      <c r="K55" s="727">
        <v>0</v>
      </c>
      <c r="L55" s="673"/>
      <c r="M55" s="726">
        <f>+ROUND(+D55+G55+J55,2)</f>
        <v>31597171701.419998</v>
      </c>
      <c r="N55" s="727">
        <f>+ROUND(+E55+H55+K55,2)</f>
        <v>32046620460.32</v>
      </c>
      <c r="O55" s="619"/>
      <c r="P55" s="619"/>
      <c r="Q55" s="619"/>
      <c r="R55" s="619"/>
      <c r="S55" s="619"/>
      <c r="T55" s="619"/>
      <c r="U55" s="619"/>
      <c r="V55" s="619"/>
      <c r="W55" s="619"/>
      <c r="X55" s="619"/>
      <c r="Y55" s="619"/>
      <c r="Z55" s="619"/>
    </row>
    <row r="56" spans="1:26" ht="19.5" thickTop="1" x14ac:dyDescent="0.3">
      <c r="A56" s="728"/>
      <c r="B56" s="729"/>
      <c r="C56" s="634"/>
      <c r="D56" s="730" t="str">
        <f>+IF(+OR(D55&lt;0),"НЕРАВНЕНИЕ !"," ")</f>
        <v xml:space="preserve"> </v>
      </c>
      <c r="E56" s="730" t="str">
        <f>+IF(+OR(E55&lt;0),"НЕРАВНЕНИЕ !"," ")</f>
        <v xml:space="preserve"> </v>
      </c>
      <c r="F56" s="634"/>
      <c r="G56" s="730" t="str">
        <f>+IF(+OR(G55&lt;0),"НЕРАВНЕНИЕ !"," ")</f>
        <v xml:space="preserve"> </v>
      </c>
      <c r="H56" s="730" t="str">
        <f>+IF(+OR(H55&lt;0),"НЕРАВНЕНИЕ !"," ")</f>
        <v xml:space="preserve"> </v>
      </c>
      <c r="I56" s="634"/>
      <c r="J56" s="730" t="str">
        <f>+IF(+OR(J55&lt;0),"НЕРАВНЕНИЕ !"," ")</f>
        <v xml:space="preserve"> </v>
      </c>
      <c r="K56" s="730" t="str">
        <f>+IF(+OR(K55&lt;0),"НЕРАВНЕНИЕ !"," ")</f>
        <v xml:space="preserve"> </v>
      </c>
      <c r="L56" s="634"/>
      <c r="M56" s="730" t="str">
        <f>+IF(+OR(M55&lt;0),"НЕРАВНЕНИЕ !"," ")</f>
        <v xml:space="preserve"> </v>
      </c>
      <c r="N56" s="730" t="str">
        <f>+IF(+OR(N55&lt;0),"НЕРАВНЕНИЕ !"," ")</f>
        <v xml:space="preserve"> </v>
      </c>
      <c r="O56" s="619"/>
      <c r="P56" s="619"/>
      <c r="Q56" s="619"/>
      <c r="R56" s="619"/>
      <c r="S56" s="619"/>
      <c r="T56" s="619"/>
      <c r="U56" s="619"/>
      <c r="V56" s="619"/>
      <c r="W56" s="619"/>
      <c r="X56" s="619"/>
      <c r="Y56" s="619"/>
      <c r="Z56" s="619"/>
    </row>
    <row r="57" spans="1:26" ht="18.75" customHeight="1" thickBot="1" x14ac:dyDescent="0.35">
      <c r="A57" s="632" t="s">
        <v>1040</v>
      </c>
      <c r="B57" s="633"/>
      <c r="C57" s="634"/>
      <c r="D57" s="731"/>
      <c r="E57" s="732"/>
      <c r="F57" s="634"/>
      <c r="G57" s="732"/>
      <c r="H57" s="636"/>
      <c r="I57" s="635"/>
      <c r="J57" s="636"/>
      <c r="K57" s="636"/>
      <c r="L57" s="634"/>
      <c r="M57" s="637"/>
      <c r="N57" s="638" t="str">
        <f>+A57</f>
        <v>Пасив (в левове)</v>
      </c>
      <c r="O57" s="619"/>
      <c r="P57" s="619"/>
      <c r="Q57" s="619"/>
      <c r="R57" s="619"/>
      <c r="S57" s="619"/>
      <c r="T57" s="619"/>
      <c r="U57" s="619"/>
      <c r="V57" s="619"/>
      <c r="W57" s="619"/>
      <c r="X57" s="619"/>
      <c r="Y57" s="619"/>
      <c r="Z57" s="619"/>
    </row>
    <row r="58" spans="1:26" ht="13.5" customHeight="1" thickTop="1" x14ac:dyDescent="0.25">
      <c r="A58" s="733"/>
      <c r="B58" s="850" t="s">
        <v>977</v>
      </c>
      <c r="C58" s="635"/>
      <c r="D58" s="644" t="s">
        <v>978</v>
      </c>
      <c r="E58" s="734"/>
      <c r="F58" s="635"/>
      <c r="G58" s="642" t="s">
        <v>979</v>
      </c>
      <c r="H58" s="643"/>
      <c r="I58" s="635"/>
      <c r="J58" s="644" t="s">
        <v>980</v>
      </c>
      <c r="K58" s="645"/>
      <c r="L58" s="635"/>
      <c r="M58" s="846" t="s">
        <v>981</v>
      </c>
      <c r="N58" s="847"/>
      <c r="O58" s="619"/>
      <c r="P58" s="619"/>
      <c r="Q58" s="619"/>
      <c r="R58" s="619"/>
      <c r="S58" s="619"/>
      <c r="T58" s="619"/>
      <c r="U58" s="619"/>
      <c r="V58" s="619"/>
      <c r="W58" s="619"/>
      <c r="X58" s="619"/>
      <c r="Y58" s="619"/>
      <c r="Z58" s="619"/>
    </row>
    <row r="59" spans="1:26" ht="13.5" customHeight="1" thickBot="1" x14ac:dyDescent="0.3">
      <c r="A59" s="735" t="s">
        <v>982</v>
      </c>
      <c r="B59" s="851"/>
      <c r="C59" s="635"/>
      <c r="D59" s="736" t="s">
        <v>983</v>
      </c>
      <c r="E59" s="737"/>
      <c r="F59" s="635"/>
      <c r="G59" s="649" t="s">
        <v>984</v>
      </c>
      <c r="H59" s="650"/>
      <c r="I59" s="635"/>
      <c r="J59" s="651" t="s">
        <v>985</v>
      </c>
      <c r="K59" s="652"/>
      <c r="L59" s="635"/>
      <c r="M59" s="848"/>
      <c r="N59" s="849"/>
      <c r="O59" s="619"/>
      <c r="P59" s="619"/>
      <c r="Q59" s="619"/>
      <c r="R59" s="619"/>
      <c r="S59" s="619"/>
      <c r="T59" s="619"/>
      <c r="U59" s="619"/>
      <c r="V59" s="619"/>
      <c r="W59" s="619"/>
      <c r="X59" s="619"/>
      <c r="Y59" s="619"/>
      <c r="Z59" s="619"/>
    </row>
    <row r="60" spans="1:26" ht="30.75" customHeight="1" thickBot="1" x14ac:dyDescent="0.3">
      <c r="A60" s="738">
        <f>+A9</f>
        <v>0</v>
      </c>
      <c r="B60" s="852"/>
      <c r="C60" s="634"/>
      <c r="D60" s="739" t="str">
        <f>+D9</f>
        <v>Текуща година           (в лева)</v>
      </c>
      <c r="E60" s="740" t="str">
        <f>+E9</f>
        <v>Предходна година       31 декември (в лева)</v>
      </c>
      <c r="F60" s="634"/>
      <c r="G60" s="739" t="str">
        <f>+G9</f>
        <v>Текуща година           (в лева)</v>
      </c>
      <c r="H60" s="740" t="str">
        <f>+H9</f>
        <v>Предходна година       31 декември (в лева)</v>
      </c>
      <c r="I60" s="634"/>
      <c r="J60" s="741" t="str">
        <f>+J9</f>
        <v>Текуща година           (в лева)</v>
      </c>
      <c r="K60" s="742" t="str">
        <f>+K9</f>
        <v>Предходна година       31 декември (в лева)</v>
      </c>
      <c r="L60" s="634"/>
      <c r="M60" s="741" t="str">
        <f>+M9</f>
        <v>Текуща година           (в лева)</v>
      </c>
      <c r="N60" s="742" t="str">
        <f>+N9</f>
        <v>Предходна година       31 декември (в лева)</v>
      </c>
      <c r="O60" s="619"/>
      <c r="P60" s="619"/>
      <c r="Q60" s="619"/>
      <c r="R60" s="619"/>
      <c r="S60" s="619"/>
      <c r="T60" s="619"/>
      <c r="U60" s="619"/>
      <c r="V60" s="619"/>
      <c r="W60" s="619"/>
      <c r="X60" s="619"/>
      <c r="Y60" s="619"/>
      <c r="Z60" s="619"/>
    </row>
    <row r="61" spans="1:26" ht="16.5" thickBot="1" x14ac:dyDescent="0.3">
      <c r="A61" s="743" t="s">
        <v>988</v>
      </c>
      <c r="B61" s="744" t="s">
        <v>989</v>
      </c>
      <c r="C61" s="634"/>
      <c r="D61" s="745">
        <f>+D10</f>
        <v>1</v>
      </c>
      <c r="E61" s="746">
        <f>+E10</f>
        <v>2</v>
      </c>
      <c r="F61" s="634"/>
      <c r="G61" s="745">
        <f>+G10</f>
        <v>3</v>
      </c>
      <c r="H61" s="746">
        <f>+H10</f>
        <v>4</v>
      </c>
      <c r="I61" s="634"/>
      <c r="J61" s="745">
        <f>+J10</f>
        <v>5</v>
      </c>
      <c r="K61" s="746">
        <f>+K10</f>
        <v>6</v>
      </c>
      <c r="L61" s="634"/>
      <c r="M61" s="745">
        <f>+M10</f>
        <v>7</v>
      </c>
      <c r="N61" s="746">
        <f>+N10</f>
        <v>8</v>
      </c>
      <c r="O61" s="619"/>
      <c r="P61" s="619"/>
      <c r="Q61" s="697" t="s">
        <v>1011</v>
      </c>
      <c r="R61" s="619"/>
      <c r="S61" s="619"/>
      <c r="T61" s="619"/>
      <c r="U61" s="619"/>
      <c r="V61" s="619"/>
      <c r="W61" s="619"/>
      <c r="X61" s="619"/>
      <c r="Y61" s="619"/>
      <c r="Z61" s="619"/>
    </row>
    <row r="62" spans="1:26" ht="15.75" x14ac:dyDescent="0.25">
      <c r="A62" s="747" t="s">
        <v>1041</v>
      </c>
      <c r="B62" s="748"/>
      <c r="C62" s="634"/>
      <c r="D62" s="749"/>
      <c r="E62" s="668" t="s">
        <v>56</v>
      </c>
      <c r="F62" s="634"/>
      <c r="G62" s="749"/>
      <c r="H62" s="668" t="s">
        <v>56</v>
      </c>
      <c r="I62" s="634"/>
      <c r="J62" s="749"/>
      <c r="K62" s="668" t="s">
        <v>56</v>
      </c>
      <c r="L62" s="634"/>
      <c r="M62" s="667"/>
      <c r="N62" s="668" t="s">
        <v>56</v>
      </c>
      <c r="O62" s="619"/>
      <c r="P62" s="698" t="s">
        <v>1013</v>
      </c>
      <c r="Q62" s="750" t="str">
        <f>+Q36</f>
        <v>'Municipal-Bal'</v>
      </c>
      <c r="R62" s="619"/>
      <c r="S62" s="619"/>
      <c r="T62" s="619"/>
      <c r="U62" s="619"/>
      <c r="V62" s="619"/>
      <c r="W62" s="619"/>
      <c r="X62" s="619"/>
      <c r="Y62" s="619"/>
      <c r="Z62" s="619"/>
    </row>
    <row r="63" spans="1:26" ht="15.75" x14ac:dyDescent="0.25">
      <c r="A63" s="751" t="s">
        <v>1042</v>
      </c>
      <c r="B63" s="752">
        <v>401</v>
      </c>
      <c r="C63" s="634"/>
      <c r="D63" s="753">
        <v>0</v>
      </c>
      <c r="E63" s="754">
        <v>0</v>
      </c>
      <c r="F63" s="673"/>
      <c r="G63" s="676">
        <v>3050527319.2800002</v>
      </c>
      <c r="H63" s="677">
        <v>3019052230.1100001</v>
      </c>
      <c r="I63" s="673"/>
      <c r="J63" s="676">
        <v>1255485136.5699999</v>
      </c>
      <c r="K63" s="677">
        <v>1255485136.5699999</v>
      </c>
      <c r="L63" s="673"/>
      <c r="M63" s="676">
        <f>+ROUND(+D63+G63+J63,2)</f>
        <v>4306012455.8500004</v>
      </c>
      <c r="N63" s="677">
        <f>+ROUND(+E63+H63+K63,2)</f>
        <v>4274537366.6799998</v>
      </c>
      <c r="O63" s="619"/>
      <c r="P63" s="755" t="s">
        <v>1043</v>
      </c>
      <c r="Q63" s="756"/>
      <c r="R63" s="619"/>
      <c r="S63" s="619"/>
      <c r="T63" s="619"/>
      <c r="U63" s="619"/>
      <c r="V63" s="619"/>
      <c r="W63" s="619"/>
      <c r="X63" s="619"/>
      <c r="Y63" s="619"/>
      <c r="Z63" s="619"/>
    </row>
    <row r="64" spans="1:26" ht="15.75" x14ac:dyDescent="0.25">
      <c r="A64" s="669" t="s">
        <v>1044</v>
      </c>
      <c r="B64" s="757">
        <v>402</v>
      </c>
      <c r="C64" s="634"/>
      <c r="D64" s="676">
        <v>0</v>
      </c>
      <c r="E64" s="677">
        <v>0</v>
      </c>
      <c r="F64" s="673"/>
      <c r="G64" s="676">
        <v>1071288505.5599999</v>
      </c>
      <c r="H64" s="677">
        <v>148423613.41999999</v>
      </c>
      <c r="I64" s="673"/>
      <c r="J64" s="676">
        <v>-561967437.92999995</v>
      </c>
      <c r="K64" s="677">
        <v>-532337823.86000001</v>
      </c>
      <c r="L64" s="673"/>
      <c r="M64" s="676">
        <f>+ROUND(+D64+G64+J64,2)+ROUND(P64,2)</f>
        <v>509321067.63</v>
      </c>
      <c r="N64" s="677">
        <f>+ROUND(+E64+H64+K64,2)+ROUND(Q64,2)</f>
        <v>-383914210.44</v>
      </c>
      <c r="O64" s="619"/>
      <c r="P64" s="712">
        <v>0</v>
      </c>
      <c r="Q64" s="713">
        <v>0</v>
      </c>
      <c r="R64" s="619"/>
      <c r="S64" s="619"/>
      <c r="T64" s="619"/>
      <c r="U64" s="619"/>
      <c r="V64" s="619"/>
      <c r="W64" s="619"/>
      <c r="X64" s="619"/>
      <c r="Y64" s="619"/>
      <c r="Z64" s="619"/>
    </row>
    <row r="65" spans="1:26" ht="15.75" x14ac:dyDescent="0.25">
      <c r="A65" s="678" t="s">
        <v>1045</v>
      </c>
      <c r="B65" s="758">
        <v>403</v>
      </c>
      <c r="C65" s="634"/>
      <c r="D65" s="680">
        <v>0</v>
      </c>
      <c r="E65" s="681">
        <v>0</v>
      </c>
      <c r="F65" s="673"/>
      <c r="G65" s="680">
        <v>-5717077.04</v>
      </c>
      <c r="H65" s="681">
        <v>954339981.30999994</v>
      </c>
      <c r="I65" s="673"/>
      <c r="J65" s="680">
        <v>-509555668.72000003</v>
      </c>
      <c r="K65" s="681">
        <v>-29629614.07</v>
      </c>
      <c r="L65" s="673"/>
      <c r="M65" s="680">
        <f>+ROUND(+D65+G65+J65,2)+ROUND(P65,2)</f>
        <v>-515272745.75999999</v>
      </c>
      <c r="N65" s="681">
        <f>+ROUND(+E65+H65+K65,2)+ROUND(Q65,2)</f>
        <v>924710367.24000001</v>
      </c>
      <c r="O65" s="619"/>
      <c r="P65" s="712">
        <v>0</v>
      </c>
      <c r="Q65" s="713">
        <v>0</v>
      </c>
      <c r="R65" s="619"/>
      <c r="S65" s="619"/>
      <c r="T65" s="619"/>
      <c r="U65" s="619"/>
      <c r="V65" s="619"/>
      <c r="W65" s="619"/>
      <c r="X65" s="619"/>
      <c r="Y65" s="619"/>
      <c r="Z65" s="619"/>
    </row>
    <row r="66" spans="1:26" ht="19.5" thickBot="1" x14ac:dyDescent="0.35">
      <c r="A66" s="759" t="s">
        <v>1046</v>
      </c>
      <c r="B66" s="760">
        <v>400</v>
      </c>
      <c r="C66" s="634"/>
      <c r="D66" s="692">
        <f>+ROUND(+D63+D64+D65,2)</f>
        <v>0</v>
      </c>
      <c r="E66" s="693">
        <f>+ROUND(+E63+E64+E65,2)</f>
        <v>0</v>
      </c>
      <c r="F66" s="673"/>
      <c r="G66" s="692">
        <f>+ROUND(+G63+G64+G65,2)</f>
        <v>4116098747.8000002</v>
      </c>
      <c r="H66" s="693">
        <f>+ROUND(+H63+H64+H65,2)</f>
        <v>4121815824.8400002</v>
      </c>
      <c r="I66" s="673"/>
      <c r="J66" s="692">
        <f>+ROUND(+J63+J64+J65,2)</f>
        <v>183962029.91999999</v>
      </c>
      <c r="K66" s="693">
        <f>+ROUND(+K63+K64+K65,2)</f>
        <v>693517698.63999999</v>
      </c>
      <c r="L66" s="673"/>
      <c r="M66" s="692">
        <f>+ROUND(+M63+M64+M65,2)</f>
        <v>4300060777.7200003</v>
      </c>
      <c r="N66" s="693">
        <f>+ROUND(+N63+N64+N65,2)</f>
        <v>4815333523.4799995</v>
      </c>
      <c r="O66" s="619"/>
      <c r="P66" s="840" t="s">
        <v>1085</v>
      </c>
      <c r="Q66" s="840"/>
      <c r="R66" s="619"/>
      <c r="S66" s="619"/>
      <c r="T66" s="619"/>
      <c r="U66" s="619"/>
      <c r="V66" s="619"/>
      <c r="W66" s="619"/>
      <c r="X66" s="619"/>
      <c r="Y66" s="619"/>
      <c r="Z66" s="619"/>
    </row>
    <row r="67" spans="1:26" ht="15.75" x14ac:dyDescent="0.25">
      <c r="A67" s="761" t="s">
        <v>1047</v>
      </c>
      <c r="B67" s="762"/>
      <c r="C67" s="634"/>
      <c r="D67" s="663"/>
      <c r="E67" s="664"/>
      <c r="F67" s="634"/>
      <c r="G67" s="663"/>
      <c r="H67" s="664"/>
      <c r="I67" s="634"/>
      <c r="J67" s="663"/>
      <c r="K67" s="664"/>
      <c r="L67" s="634"/>
      <c r="M67" s="663"/>
      <c r="N67" s="664"/>
      <c r="O67" s="619"/>
      <c r="P67" s="841" t="s">
        <v>1085</v>
      </c>
      <c r="Q67" s="841"/>
      <c r="R67" s="619"/>
      <c r="S67" s="619"/>
      <c r="T67" s="619"/>
      <c r="U67" s="619"/>
      <c r="V67" s="619"/>
      <c r="W67" s="619"/>
      <c r="X67" s="619"/>
      <c r="Y67" s="619"/>
      <c r="Z67" s="619"/>
    </row>
    <row r="68" spans="1:26" ht="15.75" x14ac:dyDescent="0.25">
      <c r="A68" s="763" t="s">
        <v>1048</v>
      </c>
      <c r="B68" s="748"/>
      <c r="C68" s="634"/>
      <c r="D68" s="667" t="str">
        <f>+IF(+OR(D69&lt;0,D70&lt;0,D71&lt;0),"НЕРАВНЕНИЕ !"," ")</f>
        <v xml:space="preserve"> </v>
      </c>
      <c r="E68" s="668" t="str">
        <f>+IF(+OR(E69&lt;0,E70&lt;0,E71&lt;0),"НЕРАВНЕНИЕ !"," ")</f>
        <v xml:space="preserve"> </v>
      </c>
      <c r="F68" s="673"/>
      <c r="G68" s="667" t="str">
        <f>+IF(+OR(G69&lt;0,G70&lt;0,G71&lt;0),"НЕРАВНЕНИЕ !"," ")</f>
        <v xml:space="preserve"> </v>
      </c>
      <c r="H68" s="668" t="str">
        <f>+IF(+OR(H69&lt;0,H70&lt;0,H71&lt;0),"НЕРАВНЕНИЕ !"," ")</f>
        <v xml:space="preserve"> </v>
      </c>
      <c r="I68" s="673"/>
      <c r="J68" s="667" t="str">
        <f>+IF(+OR(J69&lt;0,J70&lt;0,J71&lt;0),"НЕРАВНЕНИЕ !"," ")</f>
        <v xml:space="preserve"> </v>
      </c>
      <c r="K68" s="668" t="str">
        <f>+IF(+OR(K69&lt;0,K70&lt;0,K71&lt;0),"НЕРАВНЕНИЕ !"," ")</f>
        <v xml:space="preserve"> </v>
      </c>
      <c r="L68" s="673"/>
      <c r="M68" s="667" t="str">
        <f>+IF(+OR(M69&lt;0,M70&lt;0,M71&lt;0),"НЕРАВНЕНИЕ !"," ")</f>
        <v xml:space="preserve"> </v>
      </c>
      <c r="N68" s="668" t="str">
        <f>+IF(+OR(N69&lt;0,N70&lt;0,N71&lt;0),"НЕРАВНЕНИЕ !"," ")</f>
        <v xml:space="preserve"> </v>
      </c>
      <c r="O68" s="619"/>
      <c r="P68" s="619"/>
      <c r="Q68" s="619"/>
      <c r="R68" s="619"/>
      <c r="S68" s="619"/>
      <c r="T68" s="619"/>
      <c r="U68" s="619"/>
      <c r="V68" s="619"/>
      <c r="W68" s="619"/>
      <c r="X68" s="619"/>
      <c r="Y68" s="619"/>
      <c r="Z68" s="619"/>
    </row>
    <row r="69" spans="1:26" ht="15.75" x14ac:dyDescent="0.25">
      <c r="A69" s="669" t="s">
        <v>1049</v>
      </c>
      <c r="B69" s="757">
        <v>511</v>
      </c>
      <c r="C69" s="634"/>
      <c r="D69" s="671">
        <v>0</v>
      </c>
      <c r="E69" s="672">
        <v>0</v>
      </c>
      <c r="F69" s="673"/>
      <c r="G69" s="671">
        <v>0</v>
      </c>
      <c r="H69" s="672">
        <v>0</v>
      </c>
      <c r="I69" s="673"/>
      <c r="J69" s="671">
        <v>0</v>
      </c>
      <c r="K69" s="672">
        <v>0</v>
      </c>
      <c r="L69" s="673"/>
      <c r="M69" s="671">
        <f t="shared" ref="M69:N71" si="3">+ROUND(+D69+G69+J69,2)</f>
        <v>0</v>
      </c>
      <c r="N69" s="677">
        <f t="shared" si="3"/>
        <v>0</v>
      </c>
      <c r="O69" s="619"/>
      <c r="P69" s="619"/>
      <c r="Q69" s="619"/>
      <c r="R69" s="619"/>
      <c r="S69" s="619"/>
      <c r="T69" s="619"/>
      <c r="U69" s="619"/>
      <c r="V69" s="619"/>
      <c r="W69" s="619"/>
      <c r="X69" s="619"/>
      <c r="Y69" s="619"/>
      <c r="Z69" s="619"/>
    </row>
    <row r="70" spans="1:26" ht="15.75" x14ac:dyDescent="0.25">
      <c r="A70" s="669" t="s">
        <v>1050</v>
      </c>
      <c r="B70" s="757">
        <v>512</v>
      </c>
      <c r="C70" s="634"/>
      <c r="D70" s="671">
        <v>0</v>
      </c>
      <c r="E70" s="672">
        <v>0</v>
      </c>
      <c r="F70" s="673"/>
      <c r="G70" s="671">
        <v>0</v>
      </c>
      <c r="H70" s="672">
        <v>0</v>
      </c>
      <c r="I70" s="673"/>
      <c r="J70" s="671">
        <v>0</v>
      </c>
      <c r="K70" s="672">
        <v>0</v>
      </c>
      <c r="L70" s="673"/>
      <c r="M70" s="671">
        <f t="shared" si="3"/>
        <v>0</v>
      </c>
      <c r="N70" s="672">
        <f t="shared" si="3"/>
        <v>0</v>
      </c>
      <c r="O70" s="619"/>
      <c r="P70" s="619"/>
      <c r="Q70" s="619"/>
      <c r="R70" s="619"/>
      <c r="S70" s="619"/>
      <c r="T70" s="619"/>
      <c r="U70" s="619"/>
      <c r="V70" s="619"/>
      <c r="W70" s="619"/>
      <c r="X70" s="619"/>
      <c r="Y70" s="619"/>
      <c r="Z70" s="619"/>
    </row>
    <row r="71" spans="1:26" ht="15.75" x14ac:dyDescent="0.25">
      <c r="A71" s="678" t="s">
        <v>1051</v>
      </c>
      <c r="B71" s="758">
        <v>513</v>
      </c>
      <c r="C71" s="634"/>
      <c r="D71" s="682">
        <v>0</v>
      </c>
      <c r="E71" s="683">
        <v>0</v>
      </c>
      <c r="F71" s="673"/>
      <c r="G71" s="682">
        <v>0</v>
      </c>
      <c r="H71" s="683">
        <v>0</v>
      </c>
      <c r="I71" s="673"/>
      <c r="J71" s="682">
        <v>0</v>
      </c>
      <c r="K71" s="683">
        <v>0</v>
      </c>
      <c r="L71" s="673"/>
      <c r="M71" s="682">
        <f t="shared" si="3"/>
        <v>0</v>
      </c>
      <c r="N71" s="683">
        <f t="shared" si="3"/>
        <v>0</v>
      </c>
      <c r="O71" s="619"/>
      <c r="P71" s="619"/>
      <c r="Q71" s="619"/>
      <c r="R71" s="619"/>
      <c r="S71" s="619"/>
      <c r="T71" s="619"/>
      <c r="U71" s="619"/>
      <c r="V71" s="619"/>
      <c r="W71" s="619"/>
      <c r="X71" s="619"/>
      <c r="Y71" s="619"/>
      <c r="Z71" s="619"/>
    </row>
    <row r="72" spans="1:26" ht="15.75" x14ac:dyDescent="0.25">
      <c r="A72" s="684" t="s">
        <v>999</v>
      </c>
      <c r="B72" s="764">
        <v>510</v>
      </c>
      <c r="C72" s="634"/>
      <c r="D72" s="686">
        <f>+ROUND(+D69+D70+D71,2)</f>
        <v>0</v>
      </c>
      <c r="E72" s="687">
        <f>+ROUND(+E69+E70+E71,2)</f>
        <v>0</v>
      </c>
      <c r="F72" s="673"/>
      <c r="G72" s="686">
        <f>+ROUND(+G69+G70+G71,2)</f>
        <v>0</v>
      </c>
      <c r="H72" s="687">
        <f>+ROUND(+H69+H70+H71,2)</f>
        <v>0</v>
      </c>
      <c r="I72" s="673"/>
      <c r="J72" s="686">
        <f>+ROUND(+J69+J70+J71,2)</f>
        <v>0</v>
      </c>
      <c r="K72" s="687">
        <f>+ROUND(+K69+K70+K71,2)</f>
        <v>0</v>
      </c>
      <c r="L72" s="673"/>
      <c r="M72" s="686">
        <f>+ROUND(+M69+M70+M71,2)</f>
        <v>0</v>
      </c>
      <c r="N72" s="765">
        <f>+ROUND(+N69+N70+N71,2)</f>
        <v>0</v>
      </c>
      <c r="O72" s="619"/>
      <c r="P72" s="619"/>
      <c r="Q72" s="619"/>
      <c r="R72" s="619"/>
      <c r="S72" s="619"/>
      <c r="T72" s="619"/>
      <c r="U72" s="619"/>
      <c r="V72" s="619"/>
      <c r="W72" s="619"/>
      <c r="X72" s="619"/>
      <c r="Y72" s="619"/>
      <c r="Z72" s="619"/>
    </row>
    <row r="73" spans="1:26" ht="15.75" x14ac:dyDescent="0.25">
      <c r="A73" s="665" t="s">
        <v>1052</v>
      </c>
      <c r="B73" s="766"/>
      <c r="C73" s="634"/>
      <c r="D73" s="667" t="str">
        <f>+IF(+OR(D74&lt;0,D75&lt;0,D76&lt;0,D77&lt;0,D78&lt;0,D79&lt;0,D80&lt;0,D81&lt;0,D82&lt;0),"НЕРАВНЕНИЕ !"," ")</f>
        <v xml:space="preserve"> </v>
      </c>
      <c r="E73" s="668" t="str">
        <f>+IF(+OR(E74&lt;0,E75&lt;0,E76&lt;0,E77&lt;0,E78&lt;0,E79&lt;0,E80&lt;0,E81&lt;0,E82&lt;0),"НЕРАВНЕНИЕ !"," ")</f>
        <v xml:space="preserve"> </v>
      </c>
      <c r="F73" s="673"/>
      <c r="G73" s="667" t="str">
        <f>+IF(+OR(G74&lt;0,G75&lt;0,G76&lt;0,G77&lt;0,G78&lt;0,G79&lt;0,G80&lt;0,G81&lt;0,G82&lt;0),"НЕРАВНЕНИЕ !"," ")</f>
        <v xml:space="preserve"> </v>
      </c>
      <c r="H73" s="668" t="str">
        <f>+IF(+OR(H74&lt;0,H75&lt;0,H76&lt;0,H77&lt;0,H78&lt;0,H79&lt;0,H80&lt;0,H81&lt;0,H82&lt;0),"НЕРАВНЕНИЕ !"," ")</f>
        <v xml:space="preserve"> </v>
      </c>
      <c r="I73" s="673"/>
      <c r="J73" s="667" t="str">
        <f>+IF(+OR(J74&lt;0,J75&lt;0,J76&lt;0,J77&lt;0,J78&lt;0,J79&lt;0,J80&lt;0,J81&lt;0,J82&lt;0),"НЕРАВНЕНИЕ !"," ")</f>
        <v xml:space="preserve"> </v>
      </c>
      <c r="K73" s="668" t="str">
        <f>+IF(+OR(K74&lt;0,K75&lt;0,K76&lt;0,K77&lt;0,K78&lt;0,K79&lt;0,K80&lt;0,K81&lt;0,K82&lt;0),"НЕРАВНЕНИЕ !"," ")</f>
        <v xml:space="preserve"> </v>
      </c>
      <c r="L73" s="673"/>
      <c r="M73" s="667" t="str">
        <f>+IF(+OR(M74&lt;0,M75&lt;0,M76&lt;0,M77&lt;0,M78&lt;0,M79&lt;0,M80&lt;0,M81&lt;0,M82&lt;0),"НЕРАВНЕНИЕ !"," ")</f>
        <v xml:space="preserve"> </v>
      </c>
      <c r="N73" s="668" t="str">
        <f>+IF(+OR(N74&lt;0,N75&lt;0,N76&lt;0,N77&lt;0,N78&lt;0,N79&lt;0,N80&lt;0,N81&lt;0,N82&lt;0),"НЕРАВНЕНИЕ !"," ")</f>
        <v xml:space="preserve"> </v>
      </c>
      <c r="O73" s="619"/>
      <c r="P73" s="619"/>
      <c r="Q73" s="697" t="s">
        <v>1011</v>
      </c>
      <c r="R73" s="619"/>
      <c r="S73" s="619"/>
      <c r="T73" s="619"/>
      <c r="U73" s="619"/>
      <c r="V73" s="619"/>
      <c r="W73" s="619"/>
      <c r="X73" s="619"/>
      <c r="Y73" s="619"/>
      <c r="Z73" s="619"/>
    </row>
    <row r="74" spans="1:26" ht="15.75" x14ac:dyDescent="0.25">
      <c r="A74" s="669" t="s">
        <v>1053</v>
      </c>
      <c r="B74" s="757">
        <v>521</v>
      </c>
      <c r="C74" s="634"/>
      <c r="D74" s="671">
        <v>0</v>
      </c>
      <c r="E74" s="672">
        <v>0</v>
      </c>
      <c r="F74" s="673"/>
      <c r="G74" s="671">
        <v>0</v>
      </c>
      <c r="H74" s="672">
        <v>0</v>
      </c>
      <c r="I74" s="673"/>
      <c r="J74" s="671">
        <v>0</v>
      </c>
      <c r="K74" s="672">
        <v>0</v>
      </c>
      <c r="L74" s="673"/>
      <c r="M74" s="671">
        <f t="shared" ref="M74:N80" si="4">+ROUND(+D74+G74+J74,2)</f>
        <v>0</v>
      </c>
      <c r="N74" s="677">
        <f t="shared" si="4"/>
        <v>0</v>
      </c>
      <c r="O74" s="619"/>
      <c r="P74" s="698" t="s">
        <v>1013</v>
      </c>
      <c r="Q74" s="767" t="str">
        <f>+Q$35</f>
        <v xml:space="preserve">'Intra-Balances' </v>
      </c>
      <c r="R74" s="619"/>
      <c r="S74" s="619"/>
      <c r="T74" s="619"/>
      <c r="U74" s="619"/>
      <c r="V74" s="619"/>
      <c r="W74" s="619"/>
      <c r="X74" s="619"/>
      <c r="Y74" s="619"/>
      <c r="Z74" s="619"/>
    </row>
    <row r="75" spans="1:26" ht="15.75" x14ac:dyDescent="0.25">
      <c r="A75" s="669" t="s">
        <v>1054</v>
      </c>
      <c r="B75" s="757">
        <f t="shared" ref="B75:B82" si="5">1+B74</f>
        <v>522</v>
      </c>
      <c r="C75" s="634"/>
      <c r="D75" s="671">
        <v>0</v>
      </c>
      <c r="E75" s="672">
        <v>0</v>
      </c>
      <c r="F75" s="673"/>
      <c r="G75" s="671">
        <v>0</v>
      </c>
      <c r="H75" s="672">
        <v>0</v>
      </c>
      <c r="I75" s="673"/>
      <c r="J75" s="671">
        <v>0</v>
      </c>
      <c r="K75" s="672">
        <v>0</v>
      </c>
      <c r="L75" s="673"/>
      <c r="M75" s="671">
        <f t="shared" si="4"/>
        <v>0</v>
      </c>
      <c r="N75" s="672">
        <f t="shared" si="4"/>
        <v>0</v>
      </c>
      <c r="O75" s="619"/>
      <c r="P75" s="700" t="s">
        <v>1016</v>
      </c>
      <c r="Q75" s="768" t="str">
        <f>+Q$36</f>
        <v>'Municipal-Bal'</v>
      </c>
      <c r="R75" s="619"/>
      <c r="S75" s="619"/>
      <c r="T75" s="619"/>
      <c r="U75" s="619"/>
      <c r="V75" s="619"/>
      <c r="W75" s="619"/>
      <c r="X75" s="619"/>
      <c r="Y75" s="619"/>
      <c r="Z75" s="619"/>
    </row>
    <row r="76" spans="1:26" ht="15.75" x14ac:dyDescent="0.25">
      <c r="A76" s="669" t="s">
        <v>1055</v>
      </c>
      <c r="B76" s="757">
        <f t="shared" si="5"/>
        <v>523</v>
      </c>
      <c r="C76" s="634"/>
      <c r="D76" s="671">
        <v>0</v>
      </c>
      <c r="E76" s="672">
        <v>0</v>
      </c>
      <c r="F76" s="673"/>
      <c r="G76" s="671">
        <v>0</v>
      </c>
      <c r="H76" s="672">
        <v>0</v>
      </c>
      <c r="I76" s="673"/>
      <c r="J76" s="671">
        <v>0</v>
      </c>
      <c r="K76" s="672">
        <v>0</v>
      </c>
      <c r="L76" s="673"/>
      <c r="M76" s="671">
        <f t="shared" si="4"/>
        <v>0</v>
      </c>
      <c r="N76" s="672">
        <f t="shared" si="4"/>
        <v>0</v>
      </c>
      <c r="O76" s="619"/>
      <c r="P76" s="769" t="s">
        <v>1056</v>
      </c>
      <c r="Q76" s="770" t="s">
        <v>1057</v>
      </c>
      <c r="R76" s="619"/>
      <c r="S76" s="619"/>
      <c r="T76" s="619"/>
      <c r="U76" s="619"/>
      <c r="V76" s="619"/>
      <c r="W76" s="619"/>
      <c r="X76" s="619"/>
      <c r="Y76" s="619"/>
      <c r="Z76" s="619"/>
    </row>
    <row r="77" spans="1:26" ht="15.75" x14ac:dyDescent="0.25">
      <c r="A77" s="669" t="s">
        <v>1058</v>
      </c>
      <c r="B77" s="757">
        <f t="shared" si="5"/>
        <v>524</v>
      </c>
      <c r="C77" s="634"/>
      <c r="D77" s="671">
        <v>0</v>
      </c>
      <c r="E77" s="672">
        <v>0</v>
      </c>
      <c r="F77" s="673"/>
      <c r="G77" s="671">
        <v>112407098.09999999</v>
      </c>
      <c r="H77" s="672">
        <v>38822030.600000001</v>
      </c>
      <c r="I77" s="673"/>
      <c r="J77" s="671">
        <v>0</v>
      </c>
      <c r="K77" s="672">
        <v>0</v>
      </c>
      <c r="L77" s="673"/>
      <c r="M77" s="671">
        <f t="shared" si="4"/>
        <v>112407098.09999999</v>
      </c>
      <c r="N77" s="672">
        <f t="shared" si="4"/>
        <v>38822030.600000001</v>
      </c>
      <c r="O77" s="619"/>
      <c r="P77" s="771" t="s">
        <v>1059</v>
      </c>
      <c r="Q77" s="772" t="s">
        <v>1060</v>
      </c>
      <c r="R77" s="619"/>
      <c r="S77" s="619"/>
      <c r="T77" s="619"/>
      <c r="U77" s="619"/>
      <c r="V77" s="619"/>
      <c r="W77" s="619"/>
      <c r="X77" s="619"/>
      <c r="Y77" s="619"/>
      <c r="Z77" s="619"/>
    </row>
    <row r="78" spans="1:26" ht="15.75" x14ac:dyDescent="0.25">
      <c r="A78" s="669" t="s">
        <v>1061</v>
      </c>
      <c r="B78" s="757">
        <f t="shared" si="5"/>
        <v>525</v>
      </c>
      <c r="C78" s="634"/>
      <c r="D78" s="676">
        <v>0</v>
      </c>
      <c r="E78" s="677">
        <v>0</v>
      </c>
      <c r="F78" s="673"/>
      <c r="G78" s="676">
        <v>0</v>
      </c>
      <c r="H78" s="677">
        <v>0</v>
      </c>
      <c r="I78" s="673"/>
      <c r="J78" s="676">
        <v>0</v>
      </c>
      <c r="K78" s="677">
        <v>0</v>
      </c>
      <c r="L78" s="673"/>
      <c r="M78" s="671">
        <f>+ROUND(+D78+G78+J78,2)-ROUND(P78,2)</f>
        <v>0</v>
      </c>
      <c r="N78" s="672">
        <f>+ROUND(+E78+H78+K78,2)-ROUND(Q78,2)</f>
        <v>0</v>
      </c>
      <c r="O78" s="619"/>
      <c r="P78" s="773">
        <v>0</v>
      </c>
      <c r="Q78" s="774">
        <v>0</v>
      </c>
      <c r="R78" s="619"/>
      <c r="S78" s="619"/>
      <c r="T78" s="619"/>
      <c r="U78" s="619"/>
      <c r="V78" s="619"/>
      <c r="W78" s="619"/>
      <c r="X78" s="619"/>
      <c r="Y78" s="619"/>
      <c r="Z78" s="619"/>
    </row>
    <row r="79" spans="1:26" ht="15.75" x14ac:dyDescent="0.25">
      <c r="A79" s="711" t="s">
        <v>1062</v>
      </c>
      <c r="B79" s="757">
        <f t="shared" si="5"/>
        <v>526</v>
      </c>
      <c r="C79" s="634"/>
      <c r="D79" s="671">
        <v>0</v>
      </c>
      <c r="E79" s="672">
        <v>0</v>
      </c>
      <c r="F79" s="673"/>
      <c r="G79" s="671">
        <v>0</v>
      </c>
      <c r="H79" s="672">
        <v>0</v>
      </c>
      <c r="I79" s="673"/>
      <c r="J79" s="671">
        <v>0</v>
      </c>
      <c r="K79" s="672">
        <v>0</v>
      </c>
      <c r="L79" s="673"/>
      <c r="M79" s="671">
        <f t="shared" si="4"/>
        <v>0</v>
      </c>
      <c r="N79" s="672">
        <f t="shared" si="4"/>
        <v>0</v>
      </c>
      <c r="O79" s="619"/>
      <c r="P79" s="775"/>
      <c r="Q79" s="776"/>
      <c r="R79" s="619"/>
      <c r="S79" s="619"/>
      <c r="T79" s="619"/>
      <c r="U79" s="619"/>
      <c r="V79" s="619"/>
      <c r="W79" s="619"/>
      <c r="X79" s="619"/>
      <c r="Y79" s="619"/>
      <c r="Z79" s="619"/>
    </row>
    <row r="80" spans="1:26" ht="15.75" x14ac:dyDescent="0.25">
      <c r="A80" s="711" t="s">
        <v>1063</v>
      </c>
      <c r="B80" s="757">
        <f t="shared" si="5"/>
        <v>527</v>
      </c>
      <c r="C80" s="634"/>
      <c r="D80" s="671">
        <v>0</v>
      </c>
      <c r="E80" s="672">
        <v>0</v>
      </c>
      <c r="F80" s="673"/>
      <c r="G80" s="671">
        <v>0</v>
      </c>
      <c r="H80" s="672">
        <v>0</v>
      </c>
      <c r="I80" s="673"/>
      <c r="J80" s="671">
        <v>0</v>
      </c>
      <c r="K80" s="672">
        <v>0</v>
      </c>
      <c r="L80" s="673"/>
      <c r="M80" s="671">
        <f t="shared" si="4"/>
        <v>0</v>
      </c>
      <c r="N80" s="672">
        <f t="shared" si="4"/>
        <v>0</v>
      </c>
      <c r="O80" s="619"/>
      <c r="P80" s="775"/>
      <c r="Q80" s="776"/>
      <c r="R80" s="619"/>
      <c r="S80" s="619"/>
      <c r="T80" s="619"/>
      <c r="U80" s="619"/>
      <c r="V80" s="619"/>
      <c r="W80" s="619"/>
      <c r="X80" s="619"/>
      <c r="Y80" s="619"/>
      <c r="Z80" s="619"/>
    </row>
    <row r="81" spans="1:26" ht="15.75" x14ac:dyDescent="0.25">
      <c r="A81" s="711" t="s">
        <v>1064</v>
      </c>
      <c r="B81" s="757">
        <f t="shared" si="5"/>
        <v>528</v>
      </c>
      <c r="C81" s="634"/>
      <c r="D81" s="671">
        <v>0</v>
      </c>
      <c r="E81" s="672">
        <v>0</v>
      </c>
      <c r="F81" s="673"/>
      <c r="G81" s="671">
        <v>0</v>
      </c>
      <c r="H81" s="672">
        <v>0</v>
      </c>
      <c r="I81" s="673"/>
      <c r="J81" s="671">
        <v>0</v>
      </c>
      <c r="K81" s="672">
        <v>0</v>
      </c>
      <c r="L81" s="673"/>
      <c r="M81" s="671">
        <f>+ROUND(+D81+G81+J81,2)-ROUND(P81,2)</f>
        <v>0</v>
      </c>
      <c r="N81" s="672">
        <f>+ROUND(+E81+H81+K81,2)-ROUND(Q81,2)</f>
        <v>0</v>
      </c>
      <c r="O81" s="619"/>
      <c r="P81" s="777">
        <v>0</v>
      </c>
      <c r="Q81" s="778">
        <v>0</v>
      </c>
      <c r="R81" s="619"/>
      <c r="S81" s="619"/>
      <c r="T81" s="619"/>
      <c r="U81" s="619"/>
      <c r="V81" s="619"/>
      <c r="W81" s="619"/>
      <c r="X81" s="619"/>
      <c r="Y81" s="619"/>
      <c r="Z81" s="619"/>
    </row>
    <row r="82" spans="1:26" ht="15.75" x14ac:dyDescent="0.25">
      <c r="A82" s="678" t="s">
        <v>1065</v>
      </c>
      <c r="B82" s="758">
        <f t="shared" si="5"/>
        <v>529</v>
      </c>
      <c r="C82" s="634"/>
      <c r="D82" s="682">
        <v>0</v>
      </c>
      <c r="E82" s="683">
        <v>0</v>
      </c>
      <c r="F82" s="673"/>
      <c r="G82" s="682">
        <v>975361838.86000001</v>
      </c>
      <c r="H82" s="683">
        <v>789549238.19000006</v>
      </c>
      <c r="I82" s="673"/>
      <c r="J82" s="682">
        <v>179270875.44999999</v>
      </c>
      <c r="K82" s="683">
        <v>233326207.38</v>
      </c>
      <c r="L82" s="673"/>
      <c r="M82" s="682">
        <f>+ROUND(+D82+G82+J82,2)-ROUND(P82,2)</f>
        <v>1154632714.3099999</v>
      </c>
      <c r="N82" s="683">
        <f>+ROUND(+E82+H82+K82,2)-ROUND(Q82,2)</f>
        <v>1022875445.5700001</v>
      </c>
      <c r="O82" s="619"/>
      <c r="P82" s="712">
        <v>0</v>
      </c>
      <c r="Q82" s="713">
        <v>0</v>
      </c>
      <c r="R82" s="619"/>
      <c r="S82" s="619"/>
      <c r="T82" s="619"/>
      <c r="U82" s="619"/>
      <c r="V82" s="619"/>
      <c r="W82" s="619"/>
      <c r="X82" s="619"/>
      <c r="Y82" s="619"/>
      <c r="Z82" s="619"/>
    </row>
    <row r="83" spans="1:26" ht="15.75" x14ac:dyDescent="0.25">
      <c r="A83" s="684" t="s">
        <v>1021</v>
      </c>
      <c r="B83" s="779">
        <v>520</v>
      </c>
      <c r="C83" s="634"/>
      <c r="D83" s="780">
        <f>+ROUND(SUM(D74:D82),2)</f>
        <v>0</v>
      </c>
      <c r="E83" s="781">
        <f>+ROUND(SUM(E74:E82),2)</f>
        <v>0</v>
      </c>
      <c r="F83" s="673"/>
      <c r="G83" s="780">
        <f>+ROUND(SUM(G74:G82),2)</f>
        <v>1087768936.96</v>
      </c>
      <c r="H83" s="781">
        <f>+ROUND(SUM(H74:H82),2)</f>
        <v>828371268.78999996</v>
      </c>
      <c r="I83" s="673"/>
      <c r="J83" s="780">
        <f>+ROUND(SUM(J74:J82),2)</f>
        <v>179270875.44999999</v>
      </c>
      <c r="K83" s="781">
        <f>+ROUND(SUM(K74:K82),2)</f>
        <v>233326207.38</v>
      </c>
      <c r="L83" s="673"/>
      <c r="M83" s="780">
        <f>+ROUND(SUM(M74:M82),2)</f>
        <v>1267039812.4100001</v>
      </c>
      <c r="N83" s="781">
        <f>+ROUND(SUM(N74:N82),2)</f>
        <v>1061697476.17</v>
      </c>
      <c r="O83" s="619"/>
      <c r="P83" s="782">
        <f>+ROUND(+SUM(P78:P82),2)</f>
        <v>0</v>
      </c>
      <c r="Q83" s="783">
        <f>+ROUND(+SUM(Q78:Q82),2)</f>
        <v>0</v>
      </c>
      <c r="R83" s="619"/>
      <c r="S83" s="619"/>
      <c r="T83" s="619"/>
      <c r="U83" s="619"/>
      <c r="V83" s="619"/>
      <c r="W83" s="619"/>
      <c r="X83" s="619"/>
      <c r="Y83" s="619"/>
      <c r="Z83" s="619"/>
    </row>
    <row r="84" spans="1:26" ht="15.75" x14ac:dyDescent="0.25">
      <c r="A84" s="718" t="s">
        <v>1066</v>
      </c>
      <c r="B84" s="766"/>
      <c r="C84" s="634"/>
      <c r="D84" s="667" t="str">
        <f>+IF(+OR(D85&lt;0,D86&lt;0),"НЕРАВНЕНИЕ !"," ")</f>
        <v xml:space="preserve"> </v>
      </c>
      <c r="E84" s="668" t="str">
        <f>+IF(+OR(E85&lt;0,E86&lt;0),"НЕРАВНЕНИЕ !"," ")</f>
        <v xml:space="preserve"> </v>
      </c>
      <c r="F84" s="673"/>
      <c r="G84" s="667" t="str">
        <f>+IF(+OR(G85&lt;0,G86&lt;0),"НЕРАВНЕНИЕ !"," ")</f>
        <v xml:space="preserve"> </v>
      </c>
      <c r="H84" s="668" t="str">
        <f>+IF(+OR(H85&lt;0,H86&lt;0),"НЕРАВНЕНИЕ !"," ")</f>
        <v xml:space="preserve"> </v>
      </c>
      <c r="I84" s="673"/>
      <c r="J84" s="667" t="str">
        <f>+IF(+OR(J85&lt;0,J86&lt;0),"НЕРАВНЕНИЕ !"," ")</f>
        <v xml:space="preserve"> </v>
      </c>
      <c r="K84" s="668" t="str">
        <f>+IF(+OR(K85&lt;0,K86&lt;0),"НЕРАВНЕНИЕ !"," ")</f>
        <v xml:space="preserve"> </v>
      </c>
      <c r="L84" s="673"/>
      <c r="M84" s="667" t="str">
        <f>+IF(+OR(M85&lt;0,M86&lt;0),"НЕРАВНЕНИЕ !"," ")</f>
        <v xml:space="preserve"> </v>
      </c>
      <c r="N84" s="668" t="str">
        <f>+IF(+OR(N85&lt;0,N86&lt;0),"НЕРАВНЕНИЕ !"," ")</f>
        <v xml:space="preserve"> </v>
      </c>
      <c r="O84" s="619"/>
      <c r="P84" s="712" t="s">
        <v>1032</v>
      </c>
      <c r="Q84" s="713" t="s">
        <v>1033</v>
      </c>
      <c r="R84" s="619"/>
      <c r="S84" s="619"/>
      <c r="T84" s="619"/>
      <c r="U84" s="619"/>
      <c r="V84" s="619"/>
      <c r="W84" s="619"/>
      <c r="X84" s="619"/>
      <c r="Y84" s="619"/>
      <c r="Z84" s="619"/>
    </row>
    <row r="85" spans="1:26" ht="15.75" x14ac:dyDescent="0.25">
      <c r="A85" s="711" t="s">
        <v>1067</v>
      </c>
      <c r="B85" s="757">
        <v>531</v>
      </c>
      <c r="C85" s="634"/>
      <c r="D85" s="671">
        <v>0</v>
      </c>
      <c r="E85" s="672">
        <v>0</v>
      </c>
      <c r="F85" s="673"/>
      <c r="G85" s="671">
        <v>0</v>
      </c>
      <c r="H85" s="672">
        <v>0</v>
      </c>
      <c r="I85" s="673"/>
      <c r="J85" s="671">
        <v>0</v>
      </c>
      <c r="K85" s="672">
        <v>0</v>
      </c>
      <c r="L85" s="673"/>
      <c r="M85" s="671">
        <f>+ROUND(+D85+G85+J85,2)</f>
        <v>0</v>
      </c>
      <c r="N85" s="672">
        <f>+ROUND(+E85+H85+K85,2)</f>
        <v>0</v>
      </c>
      <c r="O85" s="619"/>
      <c r="P85" s="716" t="s">
        <v>1085</v>
      </c>
      <c r="Q85" s="716" t="s">
        <v>1085</v>
      </c>
      <c r="R85" s="619"/>
      <c r="S85" s="619"/>
      <c r="T85" s="619"/>
      <c r="U85" s="619"/>
      <c r="V85" s="619"/>
      <c r="W85" s="619"/>
      <c r="X85" s="619"/>
      <c r="Y85" s="619"/>
      <c r="Z85" s="619"/>
    </row>
    <row r="86" spans="1:26" ht="15.75" x14ac:dyDescent="0.25">
      <c r="A86" s="784" t="s">
        <v>1068</v>
      </c>
      <c r="B86" s="758">
        <v>532</v>
      </c>
      <c r="C86" s="634"/>
      <c r="D86" s="682">
        <v>0</v>
      </c>
      <c r="E86" s="683">
        <v>0</v>
      </c>
      <c r="F86" s="673"/>
      <c r="G86" s="682">
        <v>0</v>
      </c>
      <c r="H86" s="683">
        <v>26311430.969999999</v>
      </c>
      <c r="I86" s="673"/>
      <c r="J86" s="682">
        <v>0</v>
      </c>
      <c r="K86" s="683">
        <v>0</v>
      </c>
      <c r="L86" s="673"/>
      <c r="M86" s="682">
        <f>+ROUND(+D86+G86+J86,2)</f>
        <v>0</v>
      </c>
      <c r="N86" s="683">
        <f>+ROUND(+E86+H86+K86,2)</f>
        <v>26311430.969999999</v>
      </c>
      <c r="O86" s="619"/>
      <c r="P86" s="840" t="s">
        <v>1085</v>
      </c>
      <c r="Q86" s="840"/>
      <c r="R86" s="619"/>
      <c r="S86" s="619"/>
      <c r="T86" s="619"/>
      <c r="U86" s="619"/>
      <c r="V86" s="619"/>
      <c r="W86" s="619"/>
      <c r="X86" s="619"/>
      <c r="Y86" s="619"/>
      <c r="Z86" s="619"/>
    </row>
    <row r="87" spans="1:26" ht="15.75" x14ac:dyDescent="0.25">
      <c r="A87" s="684" t="s">
        <v>1004</v>
      </c>
      <c r="B87" s="764">
        <v>530</v>
      </c>
      <c r="C87" s="634"/>
      <c r="D87" s="686">
        <f>+ROUND(+D85+D86,2)</f>
        <v>0</v>
      </c>
      <c r="E87" s="687">
        <f>+ROUND(+E85+E86,2)</f>
        <v>0</v>
      </c>
      <c r="F87" s="673"/>
      <c r="G87" s="686">
        <f>+ROUND(+G85+G86,2)</f>
        <v>0</v>
      </c>
      <c r="H87" s="687">
        <f>+ROUND(+H85+H86,2)</f>
        <v>26311430.969999999</v>
      </c>
      <c r="I87" s="673"/>
      <c r="J87" s="686">
        <f>+ROUND(+J85+J86,2)</f>
        <v>0</v>
      </c>
      <c r="K87" s="687">
        <f>+ROUND(+K85+K86,2)</f>
        <v>0</v>
      </c>
      <c r="L87" s="673"/>
      <c r="M87" s="686">
        <f>+ROUND(+M85+M86,2)</f>
        <v>0</v>
      </c>
      <c r="N87" s="687">
        <f>+ROUND(+N85+N86,2)</f>
        <v>26311430.969999999</v>
      </c>
      <c r="O87" s="619"/>
      <c r="P87" s="841" t="s">
        <v>1085</v>
      </c>
      <c r="Q87" s="841"/>
      <c r="R87" s="619"/>
      <c r="S87" s="619"/>
      <c r="T87" s="619"/>
      <c r="U87" s="619"/>
      <c r="V87" s="619"/>
      <c r="W87" s="619"/>
      <c r="X87" s="619"/>
      <c r="Y87" s="619"/>
      <c r="Z87" s="619"/>
    </row>
    <row r="88" spans="1:26" ht="5.25" customHeight="1" x14ac:dyDescent="0.25">
      <c r="A88" s="665"/>
      <c r="B88" s="766"/>
      <c r="C88" s="634"/>
      <c r="D88" s="688"/>
      <c r="E88" s="689"/>
      <c r="F88" s="673"/>
      <c r="G88" s="688"/>
      <c r="H88" s="689"/>
      <c r="I88" s="673"/>
      <c r="J88" s="688"/>
      <c r="K88" s="689"/>
      <c r="L88" s="673"/>
      <c r="M88" s="688"/>
      <c r="N88" s="689"/>
      <c r="O88" s="619"/>
      <c r="P88" s="619"/>
      <c r="Q88" s="619"/>
      <c r="R88" s="619"/>
      <c r="S88" s="619"/>
      <c r="T88" s="619"/>
      <c r="U88" s="619"/>
      <c r="V88" s="619"/>
      <c r="W88" s="619"/>
      <c r="X88" s="619"/>
      <c r="Y88" s="619"/>
      <c r="Z88" s="619"/>
    </row>
    <row r="89" spans="1:26" ht="19.5" thickBot="1" x14ac:dyDescent="0.35">
      <c r="A89" s="759" t="s">
        <v>1069</v>
      </c>
      <c r="B89" s="760">
        <v>500</v>
      </c>
      <c r="C89" s="634"/>
      <c r="D89" s="692">
        <f>+ROUND(+D72+D83+D87,2)</f>
        <v>0</v>
      </c>
      <c r="E89" s="693">
        <f>+ROUND(+E72+E83+E87,2)</f>
        <v>0</v>
      </c>
      <c r="F89" s="673"/>
      <c r="G89" s="785">
        <f>+ROUND(+G72+G83+G87,2)</f>
        <v>1087768936.96</v>
      </c>
      <c r="H89" s="786">
        <f>+ROUND(+H72+H83+H87,2)</f>
        <v>854682699.75999999</v>
      </c>
      <c r="I89" s="673"/>
      <c r="J89" s="692">
        <f>+ROUND(+J72+J83+J87,2)</f>
        <v>179270875.44999999</v>
      </c>
      <c r="K89" s="693">
        <f>+ROUND(+K72+K83+K87,2)</f>
        <v>233326207.38</v>
      </c>
      <c r="L89" s="673"/>
      <c r="M89" s="692">
        <f>+ROUND(+M72+M83+M87,2)</f>
        <v>1267039812.4100001</v>
      </c>
      <c r="N89" s="786">
        <f>+ROUND(+N72+N83+N87,2)</f>
        <v>1088008907.1400001</v>
      </c>
      <c r="O89" s="619"/>
      <c r="P89" s="619"/>
      <c r="Q89" s="619"/>
      <c r="R89" s="619"/>
      <c r="S89" s="619"/>
      <c r="T89" s="619"/>
      <c r="U89" s="619"/>
      <c r="V89" s="619"/>
      <c r="W89" s="619"/>
      <c r="X89" s="619"/>
      <c r="Y89" s="619"/>
      <c r="Z89" s="619"/>
    </row>
    <row r="90" spans="1:26" ht="6" customHeight="1" x14ac:dyDescent="0.25">
      <c r="A90" s="665"/>
      <c r="B90" s="766"/>
      <c r="C90" s="634"/>
      <c r="D90" s="688"/>
      <c r="E90" s="689"/>
      <c r="F90" s="673"/>
      <c r="G90" s="688"/>
      <c r="H90" s="689"/>
      <c r="I90" s="673"/>
      <c r="J90" s="688"/>
      <c r="K90" s="689"/>
      <c r="L90" s="673"/>
      <c r="M90" s="688"/>
      <c r="N90" s="689"/>
      <c r="O90" s="619"/>
      <c r="P90" s="619"/>
      <c r="Q90" s="619"/>
      <c r="R90" s="619"/>
      <c r="S90" s="619"/>
      <c r="T90" s="619"/>
      <c r="U90" s="619"/>
      <c r="V90" s="619"/>
      <c r="W90" s="619"/>
      <c r="X90" s="619"/>
      <c r="Y90" s="619"/>
      <c r="Z90" s="619"/>
    </row>
    <row r="91" spans="1:26" ht="19.5" customHeight="1" thickBot="1" x14ac:dyDescent="0.35">
      <c r="A91" s="787" t="s">
        <v>1070</v>
      </c>
      <c r="B91" s="788">
        <v>600</v>
      </c>
      <c r="C91" s="634"/>
      <c r="D91" s="789">
        <f>ROUND(+D66+D89,2)</f>
        <v>0</v>
      </c>
      <c r="E91" s="790">
        <f>ROUND(+E66+E89,2)</f>
        <v>0</v>
      </c>
      <c r="F91" s="673"/>
      <c r="G91" s="789">
        <f>ROUND(+G66+G89,2)</f>
        <v>5203867684.7600002</v>
      </c>
      <c r="H91" s="790">
        <f>ROUND(+H66+H89,2)</f>
        <v>4976498524.6000004</v>
      </c>
      <c r="I91" s="673"/>
      <c r="J91" s="789">
        <f>ROUND(+J66+J89,2)</f>
        <v>363232905.37</v>
      </c>
      <c r="K91" s="790">
        <f>ROUND(+K66+K89,2)</f>
        <v>926843906.01999998</v>
      </c>
      <c r="L91" s="673"/>
      <c r="M91" s="789">
        <f>ROUND(+M66+M89,2)</f>
        <v>5567100590.1300001</v>
      </c>
      <c r="N91" s="790">
        <f>ROUND(+N66+N89,2)</f>
        <v>5903342430.6199999</v>
      </c>
      <c r="O91" s="619"/>
      <c r="P91" s="619"/>
      <c r="Q91" s="619"/>
      <c r="R91" s="619"/>
      <c r="S91" s="619"/>
      <c r="T91" s="619"/>
      <c r="U91" s="619"/>
      <c r="V91" s="619"/>
      <c r="W91" s="619"/>
      <c r="X91" s="619"/>
      <c r="Y91" s="619"/>
      <c r="Z91" s="619"/>
    </row>
    <row r="92" spans="1:26" ht="21" customHeight="1" thickTop="1" thickBot="1" x14ac:dyDescent="0.3">
      <c r="A92" s="791" t="s">
        <v>1071</v>
      </c>
      <c r="B92" s="792">
        <v>650</v>
      </c>
      <c r="C92" s="634"/>
      <c r="D92" s="726">
        <v>0</v>
      </c>
      <c r="E92" s="727">
        <v>0</v>
      </c>
      <c r="F92" s="673"/>
      <c r="G92" s="726">
        <v>48140953926.779999</v>
      </c>
      <c r="H92" s="727">
        <v>44079983554.779999</v>
      </c>
      <c r="I92" s="673"/>
      <c r="J92" s="726">
        <v>0</v>
      </c>
      <c r="K92" s="727">
        <v>0</v>
      </c>
      <c r="L92" s="673"/>
      <c r="M92" s="726">
        <f>+ROUND(+D92+G92+J92,2)</f>
        <v>48140953926.779999</v>
      </c>
      <c r="N92" s="727">
        <f>+ROUND(+E92+H92+K92,2)</f>
        <v>44079983554.779999</v>
      </c>
      <c r="O92" s="619"/>
      <c r="P92" s="619"/>
      <c r="Q92" s="619"/>
      <c r="R92" s="619"/>
      <c r="S92" s="619"/>
      <c r="T92" s="619"/>
      <c r="U92" s="619"/>
      <c r="V92" s="619"/>
      <c r="W92" s="619"/>
      <c r="X92" s="619"/>
      <c r="Y92" s="619"/>
      <c r="Z92" s="619"/>
    </row>
    <row r="93" spans="1:26" ht="16.5" thickTop="1" x14ac:dyDescent="0.25">
      <c r="A93" s="728"/>
      <c r="B93" s="635"/>
      <c r="C93" s="634"/>
      <c r="D93" s="730" t="str">
        <f>+IF(+OR(E92&lt;0),"НЕРАВНЕНИЕ !"," ")</f>
        <v xml:space="preserve"> </v>
      </c>
      <c r="E93" s="730" t="str">
        <f>+IF(+OR(D92&lt;0),"НЕРАВНЕНИЕ !"," ")</f>
        <v xml:space="preserve"> </v>
      </c>
      <c r="F93" s="634"/>
      <c r="G93" s="730" t="str">
        <f>+IF(+OR(G92&lt;0),"НЕРАВНЕНИЕ !"," ")</f>
        <v xml:space="preserve"> </v>
      </c>
      <c r="H93" s="730" t="str">
        <f>+IF(+OR(H92&lt;0),"НЕРАВНЕНИЕ !"," ")</f>
        <v xml:space="preserve"> </v>
      </c>
      <c r="I93" s="634"/>
      <c r="J93" s="730" t="str">
        <f>+IF(+OR(J92&lt;0),"НЕРАВНЕНИЕ !"," ")</f>
        <v xml:space="preserve"> </v>
      </c>
      <c r="K93" s="730" t="str">
        <f>+IF(+OR(K92&lt;0),"НЕРАВНЕНИЕ !"," ")</f>
        <v xml:space="preserve"> </v>
      </c>
      <c r="L93" s="634"/>
      <c r="M93" s="730" t="str">
        <f>+IF(+OR(M92&lt;0),"НЕРАВНЕНИЕ !"," ")</f>
        <v xml:space="preserve"> </v>
      </c>
      <c r="N93" s="730" t="str">
        <f>+IF(+OR(N92&lt;0),"НЕРАВНЕНИЕ !"," ")</f>
        <v xml:space="preserve"> </v>
      </c>
      <c r="O93" s="619"/>
      <c r="P93" s="619"/>
      <c r="Q93" s="619"/>
      <c r="R93" s="619"/>
      <c r="S93" s="619"/>
      <c r="T93" s="619"/>
      <c r="U93" s="619"/>
      <c r="V93" s="619"/>
      <c r="W93" s="619"/>
      <c r="X93" s="619"/>
      <c r="Y93" s="619"/>
      <c r="Z93" s="619"/>
    </row>
    <row r="94" spans="1:26" ht="18.75" x14ac:dyDescent="0.3">
      <c r="A94" s="793"/>
      <c r="B94" s="794"/>
      <c r="C94" s="634"/>
      <c r="D94" s="795"/>
      <c r="E94" s="795"/>
      <c r="F94" s="634"/>
      <c r="G94" s="796"/>
      <c r="H94" s="797"/>
      <c r="I94" s="634"/>
      <c r="J94" s="795"/>
      <c r="K94" s="796"/>
      <c r="L94" s="634"/>
      <c r="M94" s="795"/>
      <c r="N94" s="796"/>
      <c r="O94" s="619"/>
      <c r="P94" s="619"/>
      <c r="Q94" s="619"/>
      <c r="R94" s="619"/>
      <c r="S94" s="619"/>
      <c r="T94" s="619"/>
      <c r="U94" s="619"/>
      <c r="V94" s="619"/>
      <c r="W94" s="619"/>
      <c r="X94" s="619"/>
      <c r="Y94" s="619"/>
      <c r="Z94" s="619"/>
    </row>
    <row r="95" spans="1:26" ht="4.5" customHeight="1" x14ac:dyDescent="0.25">
      <c r="A95" s="795"/>
      <c r="B95" s="795"/>
      <c r="C95" s="795"/>
      <c r="D95" s="795"/>
      <c r="E95" s="795"/>
      <c r="F95" s="634"/>
      <c r="G95" s="796"/>
      <c r="H95" s="798"/>
      <c r="I95" s="634"/>
      <c r="J95" s="799"/>
      <c r="K95" s="796"/>
      <c r="L95" s="634"/>
      <c r="M95" s="799"/>
      <c r="N95" s="796"/>
      <c r="O95" s="619"/>
      <c r="P95" s="619"/>
      <c r="Q95" s="619"/>
      <c r="R95" s="619"/>
      <c r="S95" s="619"/>
      <c r="T95" s="619"/>
      <c r="U95" s="619"/>
      <c r="V95" s="619"/>
      <c r="W95" s="619"/>
      <c r="X95" s="619"/>
      <c r="Y95" s="619"/>
      <c r="Z95" s="619"/>
    </row>
    <row r="96" spans="1:26" ht="18.75" x14ac:dyDescent="0.3">
      <c r="A96" s="800"/>
      <c r="B96" s="801" t="s">
        <v>1072</v>
      </c>
      <c r="C96" s="634"/>
      <c r="D96" s="802">
        <v>44256</v>
      </c>
      <c r="E96" s="800" t="s">
        <v>1073</v>
      </c>
      <c r="F96" s="634"/>
      <c r="G96" s="796"/>
      <c r="H96" s="803"/>
      <c r="I96" s="804"/>
      <c r="J96" s="805" t="s">
        <v>1074</v>
      </c>
      <c r="K96" s="795"/>
      <c r="L96" s="634"/>
      <c r="M96" s="806"/>
      <c r="N96" s="807"/>
      <c r="O96" s="619"/>
      <c r="P96" s="619"/>
      <c r="Q96" s="697"/>
      <c r="R96" s="619"/>
      <c r="S96" s="619"/>
      <c r="T96" s="619"/>
      <c r="U96" s="619"/>
      <c r="V96" s="619"/>
      <c r="W96" s="619"/>
      <c r="X96" s="619"/>
      <c r="Y96" s="619"/>
      <c r="Z96" s="619"/>
    </row>
    <row r="97" spans="1:26" ht="15.75" customHeight="1" x14ac:dyDescent="0.3">
      <c r="A97" s="808"/>
      <c r="B97" s="800"/>
      <c r="C97" s="634"/>
      <c r="D97" s="809"/>
      <c r="E97" s="800"/>
      <c r="F97" s="634"/>
      <c r="G97" s="796"/>
      <c r="H97" s="842" t="s">
        <v>1101</v>
      </c>
      <c r="I97" s="842"/>
      <c r="J97" s="842"/>
      <c r="K97" s="795"/>
      <c r="L97" s="795"/>
      <c r="M97" s="842" t="s">
        <v>1086</v>
      </c>
      <c r="N97" s="842"/>
      <c r="O97" s="619"/>
      <c r="P97" s="619"/>
      <c r="Q97" s="697"/>
      <c r="R97" s="619"/>
      <c r="S97" s="619"/>
      <c r="T97" s="619"/>
      <c r="U97" s="619"/>
      <c r="V97" s="619"/>
      <c r="W97" s="619"/>
      <c r="X97" s="619"/>
      <c r="Y97" s="619"/>
      <c r="Z97" s="619"/>
    </row>
    <row r="98" spans="1:26" ht="14.25" customHeight="1" x14ac:dyDescent="0.25">
      <c r="A98" s="796"/>
      <c r="B98" s="795"/>
      <c r="C98" s="634"/>
      <c r="D98" s="809"/>
      <c r="E98" s="795"/>
      <c r="F98" s="634"/>
      <c r="G98" s="795"/>
      <c r="H98" s="809"/>
      <c r="I98" s="634"/>
      <c r="J98" s="795"/>
      <c r="K98" s="795"/>
      <c r="L98" s="795"/>
      <c r="M98" s="795"/>
      <c r="N98" s="795"/>
      <c r="O98" s="619"/>
      <c r="P98" s="619"/>
      <c r="Q98" s="697" t="s">
        <v>1011</v>
      </c>
      <c r="R98" s="619"/>
      <c r="S98" s="619"/>
      <c r="T98" s="619"/>
      <c r="U98" s="619"/>
      <c r="V98" s="619"/>
      <c r="W98" s="619"/>
      <c r="X98" s="619"/>
      <c r="Y98" s="619"/>
      <c r="Z98" s="619"/>
    </row>
    <row r="99" spans="1:26" ht="16.5" thickBot="1" x14ac:dyDescent="0.3">
      <c r="A99" s="619"/>
      <c r="B99" s="619"/>
      <c r="C99" s="810"/>
      <c r="D99" s="619"/>
      <c r="E99" s="619"/>
      <c r="F99" s="810"/>
      <c r="G99" s="619"/>
      <c r="H99" s="619"/>
      <c r="I99" s="619"/>
      <c r="J99" s="619"/>
      <c r="K99" s="619"/>
      <c r="L99" s="810"/>
      <c r="M99" s="619"/>
      <c r="N99" s="619"/>
      <c r="O99" s="619"/>
      <c r="P99" s="811" t="s">
        <v>1075</v>
      </c>
      <c r="Q99" s="812"/>
      <c r="R99" s="619"/>
      <c r="S99" s="619"/>
      <c r="T99" s="619"/>
      <c r="U99" s="810"/>
      <c r="V99" s="619"/>
      <c r="W99" s="619"/>
      <c r="X99" s="619"/>
      <c r="Y99" s="619"/>
      <c r="Z99" s="619"/>
    </row>
    <row r="100" spans="1:26" ht="16.5" thickBot="1" x14ac:dyDescent="0.3">
      <c r="A100" s="813" t="s">
        <v>1076</v>
      </c>
      <c r="B100" s="814"/>
      <c r="C100" s="810"/>
      <c r="D100" s="815" t="str">
        <f>+IF(D54=+D91,"O K","НЕРАВНЕНИЕ !")</f>
        <v>O K</v>
      </c>
      <c r="E100" s="816" t="str">
        <f>+IF(E54=+E91,"O K","НЕРАВНЕНИЕ !")</f>
        <v>O K</v>
      </c>
      <c r="F100" s="810"/>
      <c r="G100" s="817" t="str">
        <f>+IF(G54=+G91,"O K","НЕРАВНЕНИЕ !")</f>
        <v>O K</v>
      </c>
      <c r="H100" s="818" t="str">
        <f>+IF(H54=+H91,"O K","НЕРАВНЕНИЕ !")</f>
        <v>O K</v>
      </c>
      <c r="I100" s="819"/>
      <c r="J100" s="820" t="str">
        <f>+IF(J54=+J91,"O K","НЕРАВНЕНИЕ !")</f>
        <v>O K</v>
      </c>
      <c r="K100" s="821" t="str">
        <f>+IF(K54=+K91,"O K","НЕРАВНЕНИЕ !")</f>
        <v>O K</v>
      </c>
      <c r="L100" s="822"/>
      <c r="M100" s="823" t="str">
        <f>+IF(M54=+M91,"O K","НЕРАВНЕНИЕ !")</f>
        <v>O K</v>
      </c>
      <c r="N100" s="824" t="str">
        <f>+IF(N54=+N91,"O K","НЕРАВНЕНИЕ !")</f>
        <v>O K</v>
      </c>
      <c r="O100" s="819"/>
      <c r="P100" s="825" t="str">
        <f>+IF(ROUND(+P46,2)=+ROUND(P83-P65-P64,2),"O K","НЕРАВНЕНИЕ !")</f>
        <v>O K</v>
      </c>
      <c r="Q100" s="825" t="str">
        <f>+IF(ROUND(+Q46,2)=+ROUND(Q83-Q65-Q64,2),"O K","НЕРАВНЕНИЕ !")</f>
        <v>O K</v>
      </c>
      <c r="R100" s="619"/>
      <c r="S100" s="619"/>
      <c r="T100" s="619"/>
      <c r="U100" s="810"/>
      <c r="V100" s="619"/>
      <c r="W100" s="619"/>
      <c r="X100" s="619"/>
      <c r="Y100" s="619"/>
      <c r="Z100" s="619"/>
    </row>
    <row r="101" spans="1:26" ht="16.5" thickBot="1" x14ac:dyDescent="0.3">
      <c r="A101" s="826" t="s">
        <v>1077</v>
      </c>
      <c r="B101" s="827"/>
      <c r="C101" s="810"/>
      <c r="D101" s="815" t="s">
        <v>1085</v>
      </c>
      <c r="E101" s="816" t="s">
        <v>1085</v>
      </c>
      <c r="F101" s="810"/>
      <c r="G101" s="817" t="s">
        <v>1085</v>
      </c>
      <c r="H101" s="818" t="s">
        <v>1085</v>
      </c>
      <c r="I101" s="819"/>
      <c r="J101" s="820" t="s">
        <v>1085</v>
      </c>
      <c r="K101" s="821" t="s">
        <v>1085</v>
      </c>
      <c r="L101" s="822"/>
      <c r="M101" s="828" t="s">
        <v>1085</v>
      </c>
      <c r="N101" s="824" t="s">
        <v>1085</v>
      </c>
      <c r="O101" s="819"/>
      <c r="P101" s="825">
        <f>+ROUND(+P46-(P83-P65-P64),2)</f>
        <v>0</v>
      </c>
      <c r="Q101" s="825">
        <f>+ROUND(+Q46-(Q83-Q64-Q65),2)</f>
        <v>0</v>
      </c>
      <c r="R101" s="619"/>
      <c r="S101" s="619"/>
      <c r="T101" s="619"/>
      <c r="U101" s="810"/>
      <c r="V101" s="619"/>
      <c r="W101" s="619"/>
      <c r="X101" s="619"/>
      <c r="Y101" s="619"/>
      <c r="Z101" s="619"/>
    </row>
    <row r="102" spans="1:26" ht="16.5" thickBot="1" x14ac:dyDescent="0.3">
      <c r="A102" s="619"/>
      <c r="B102" s="619"/>
      <c r="C102" s="810"/>
      <c r="D102" s="619"/>
      <c r="E102" s="619"/>
      <c r="F102" s="810"/>
      <c r="G102" s="819"/>
      <c r="H102" s="819"/>
      <c r="I102" s="819"/>
      <c r="J102" s="819"/>
      <c r="K102" s="819"/>
      <c r="L102" s="822"/>
      <c r="M102" s="819"/>
      <c r="N102" s="819"/>
      <c r="O102" s="819"/>
      <c r="P102" s="829" t="s">
        <v>1078</v>
      </c>
      <c r="Q102" s="830"/>
      <c r="R102" s="619"/>
      <c r="S102" s="619"/>
      <c r="T102" s="619"/>
      <c r="U102" s="810"/>
      <c r="V102" s="619"/>
      <c r="W102" s="619"/>
      <c r="X102" s="619"/>
      <c r="Y102" s="619"/>
      <c r="Z102" s="619"/>
    </row>
    <row r="103" spans="1:26" ht="16.5" thickBot="1" x14ac:dyDescent="0.3">
      <c r="A103" s="813" t="s">
        <v>1079</v>
      </c>
      <c r="B103" s="814"/>
      <c r="C103" s="810"/>
      <c r="D103" s="815">
        <f>+ROUND(+D54-D91,2)</f>
        <v>0</v>
      </c>
      <c r="E103" s="816">
        <f>+ROUND(+E54-E91,2)</f>
        <v>0</v>
      </c>
      <c r="F103" s="810"/>
      <c r="G103" s="817">
        <f>+ROUND(+G54-G91,2)</f>
        <v>0</v>
      </c>
      <c r="H103" s="818">
        <f>+ROUND(+H54-H91,2)</f>
        <v>0</v>
      </c>
      <c r="I103" s="819"/>
      <c r="J103" s="820">
        <f>+ROUND(+J54-J91,2)</f>
        <v>0</v>
      </c>
      <c r="K103" s="821">
        <f>+ROUND(+K54-K91,2)</f>
        <v>0</v>
      </c>
      <c r="L103" s="822"/>
      <c r="M103" s="823">
        <f>+ROUND(+M54-M91,2)</f>
        <v>0</v>
      </c>
      <c r="N103" s="824">
        <f>+ROUND(+N54-N91,2)</f>
        <v>0</v>
      </c>
      <c r="O103" s="819"/>
      <c r="P103" s="831" t="s">
        <v>1080</v>
      </c>
      <c r="Q103" s="832"/>
      <c r="R103" s="619"/>
      <c r="S103" s="619"/>
      <c r="T103" s="619"/>
      <c r="U103" s="810"/>
      <c r="V103" s="619"/>
      <c r="W103" s="619"/>
      <c r="X103" s="619"/>
      <c r="Y103" s="619"/>
      <c r="Z103" s="619"/>
    </row>
    <row r="104" spans="1:26" ht="16.5" thickBot="1" x14ac:dyDescent="0.3">
      <c r="A104" s="833" t="s">
        <v>1081</v>
      </c>
      <c r="B104" s="827"/>
      <c r="C104" s="810"/>
      <c r="D104" s="815">
        <v>0</v>
      </c>
      <c r="E104" s="816">
        <v>0</v>
      </c>
      <c r="F104" s="810"/>
      <c r="G104" s="817">
        <v>0</v>
      </c>
      <c r="H104" s="818">
        <v>0</v>
      </c>
      <c r="I104" s="819"/>
      <c r="J104" s="820">
        <v>0</v>
      </c>
      <c r="K104" s="821">
        <v>0</v>
      </c>
      <c r="L104" s="822"/>
      <c r="M104" s="823">
        <f>+ROUND(+D104+G104+J104,2)</f>
        <v>0</v>
      </c>
      <c r="N104" s="824">
        <f>+ROUND(+E104+H104+K104,2)</f>
        <v>0</v>
      </c>
      <c r="O104" s="819"/>
      <c r="P104" s="834" t="s">
        <v>1082</v>
      </c>
      <c r="Q104" s="835" t="str">
        <f>+Q35</f>
        <v xml:space="preserve">'Intra-Balances' </v>
      </c>
      <c r="R104" s="619"/>
      <c r="S104" s="619"/>
      <c r="T104" s="619"/>
      <c r="U104" s="810"/>
      <c r="V104" s="619"/>
      <c r="W104" s="619"/>
      <c r="X104" s="619"/>
      <c r="Y104" s="619"/>
      <c r="Z104" s="619"/>
    </row>
    <row r="105" spans="1:26" ht="15.75" x14ac:dyDescent="0.25">
      <c r="A105" s="619"/>
      <c r="B105" s="619"/>
      <c r="C105" s="810"/>
      <c r="D105" s="619"/>
      <c r="E105" s="619"/>
      <c r="F105" s="810"/>
      <c r="G105" s="619"/>
      <c r="H105" s="619"/>
      <c r="I105" s="810"/>
      <c r="J105" s="619"/>
      <c r="K105" s="619"/>
      <c r="L105" s="810"/>
      <c r="M105" s="619"/>
      <c r="N105" s="619"/>
      <c r="O105" s="619"/>
      <c r="P105" s="836" t="s">
        <v>1083</v>
      </c>
      <c r="Q105" s="837" t="str">
        <f>+Q36</f>
        <v>'Municipal-Bal'</v>
      </c>
      <c r="R105" s="619"/>
      <c r="S105" s="619"/>
      <c r="T105" s="619"/>
      <c r="U105" s="619"/>
      <c r="V105" s="619"/>
      <c r="W105" s="619"/>
      <c r="X105" s="619"/>
      <c r="Y105" s="619"/>
      <c r="Z105" s="619"/>
    </row>
    <row r="106" spans="1:26" ht="15.75" x14ac:dyDescent="0.25">
      <c r="A106" s="619"/>
      <c r="B106" s="619"/>
      <c r="C106" s="810"/>
      <c r="D106" s="619"/>
      <c r="E106" s="619"/>
      <c r="F106" s="810"/>
      <c r="G106" s="619"/>
      <c r="H106" s="619"/>
      <c r="I106" s="810"/>
      <c r="J106" s="619"/>
      <c r="K106" s="619"/>
      <c r="L106" s="810"/>
      <c r="M106" s="619"/>
      <c r="N106" s="619"/>
      <c r="O106" s="619"/>
      <c r="P106" s="619"/>
      <c r="Q106" s="619"/>
      <c r="R106" s="619"/>
      <c r="S106" s="619"/>
      <c r="T106" s="619"/>
      <c r="U106" s="619"/>
      <c r="V106" s="619"/>
      <c r="W106" s="619"/>
      <c r="X106" s="619"/>
      <c r="Y106" s="619"/>
      <c r="Z106" s="619"/>
    </row>
    <row r="107" spans="1:26" x14ac:dyDescent="0.2">
      <c r="A107" s="619"/>
      <c r="B107" s="619"/>
      <c r="C107" s="619"/>
      <c r="D107" s="619"/>
      <c r="E107" s="619"/>
      <c r="F107" s="619"/>
      <c r="G107" s="619"/>
      <c r="H107" s="619"/>
      <c r="I107" s="619"/>
      <c r="J107" s="619"/>
      <c r="K107" s="619"/>
      <c r="L107" s="619"/>
      <c r="M107" s="619"/>
      <c r="N107" s="619"/>
      <c r="O107" s="619"/>
      <c r="P107" s="619"/>
      <c r="Q107" s="619"/>
      <c r="R107" s="619"/>
      <c r="S107" s="619"/>
      <c r="T107" s="619"/>
      <c r="U107" s="619"/>
      <c r="V107" s="619"/>
      <c r="W107" s="619"/>
      <c r="X107" s="619"/>
      <c r="Y107" s="619"/>
      <c r="Z107" s="619"/>
    </row>
    <row r="108" spans="1:26" x14ac:dyDescent="0.2">
      <c r="A108" s="619"/>
      <c r="B108" s="619"/>
      <c r="C108" s="619"/>
      <c r="D108" s="619"/>
      <c r="E108" s="619"/>
      <c r="F108" s="619"/>
      <c r="G108" s="619"/>
      <c r="H108" s="619"/>
      <c r="I108" s="619"/>
      <c r="J108" s="619"/>
      <c r="K108" s="619"/>
      <c r="L108" s="619"/>
      <c r="M108" s="619"/>
      <c r="N108" s="619"/>
      <c r="O108" s="619"/>
      <c r="P108" s="619"/>
      <c r="Q108" s="619"/>
      <c r="R108" s="619"/>
      <c r="S108" s="619"/>
      <c r="T108" s="619"/>
      <c r="U108" s="619"/>
      <c r="V108" s="619"/>
      <c r="W108" s="619"/>
      <c r="X108" s="619"/>
      <c r="Y108" s="619"/>
      <c r="Z108" s="619"/>
    </row>
    <row r="109" spans="1:26" x14ac:dyDescent="0.2">
      <c r="A109" s="619"/>
      <c r="B109" s="619"/>
      <c r="C109" s="619"/>
      <c r="D109" s="619"/>
      <c r="E109" s="619"/>
      <c r="F109" s="619"/>
      <c r="G109" s="619"/>
      <c r="H109" s="838"/>
      <c r="I109" s="619"/>
      <c r="J109" s="619"/>
      <c r="K109" s="619"/>
      <c r="L109" s="619"/>
      <c r="M109" s="619"/>
      <c r="N109" s="619"/>
      <c r="O109" s="619"/>
      <c r="P109" s="619"/>
      <c r="Q109" s="619"/>
      <c r="R109" s="619"/>
      <c r="S109" s="619"/>
      <c r="T109" s="619"/>
      <c r="U109" s="619"/>
      <c r="V109" s="619"/>
      <c r="W109" s="619"/>
      <c r="X109" s="619"/>
      <c r="Y109" s="619"/>
      <c r="Z109" s="619"/>
    </row>
    <row r="110" spans="1:26" x14ac:dyDescent="0.2">
      <c r="A110" s="619"/>
      <c r="B110" s="619"/>
      <c r="C110" s="619"/>
      <c r="D110" s="619"/>
      <c r="E110" s="619"/>
      <c r="F110" s="619"/>
      <c r="G110" s="619"/>
      <c r="H110" s="838"/>
      <c r="I110" s="619"/>
      <c r="J110" s="619"/>
      <c r="K110" s="619"/>
      <c r="L110" s="619"/>
      <c r="M110" s="619"/>
      <c r="N110" s="619"/>
      <c r="O110" s="619"/>
      <c r="P110" s="619"/>
      <c r="Q110" s="619"/>
      <c r="R110" s="619"/>
      <c r="S110" s="619"/>
      <c r="T110" s="619"/>
      <c r="U110" s="619"/>
      <c r="V110" s="619"/>
      <c r="W110" s="619"/>
      <c r="X110" s="619"/>
      <c r="Y110" s="619"/>
      <c r="Z110" s="619"/>
    </row>
    <row r="111" spans="1:26" x14ac:dyDescent="0.2">
      <c r="A111" s="619"/>
      <c r="B111" s="619"/>
      <c r="C111" s="619"/>
      <c r="D111" s="619"/>
      <c r="E111" s="619"/>
      <c r="F111" s="619"/>
      <c r="G111" s="619"/>
      <c r="H111" s="839"/>
      <c r="I111" s="619"/>
      <c r="J111" s="619"/>
      <c r="K111" s="619"/>
      <c r="L111" s="619"/>
      <c r="M111" s="619"/>
      <c r="N111" s="619"/>
      <c r="O111" s="619"/>
      <c r="P111" s="619"/>
      <c r="Q111" s="619"/>
      <c r="R111" s="619"/>
      <c r="S111" s="619"/>
      <c r="T111" s="619"/>
      <c r="U111" s="619"/>
      <c r="V111" s="619"/>
      <c r="W111" s="619"/>
      <c r="X111" s="619"/>
      <c r="Y111" s="619"/>
      <c r="Z111" s="619"/>
    </row>
    <row r="112" spans="1:26" x14ac:dyDescent="0.2">
      <c r="A112" s="619"/>
      <c r="B112" s="619"/>
      <c r="C112" s="619"/>
      <c r="D112" s="619"/>
      <c r="E112" s="619"/>
      <c r="F112" s="619"/>
      <c r="G112" s="619"/>
      <c r="H112" s="619"/>
      <c r="I112" s="619"/>
      <c r="J112" s="619"/>
      <c r="K112" s="619"/>
      <c r="L112" s="619"/>
      <c r="M112" s="619"/>
      <c r="N112" s="619"/>
      <c r="O112" s="619"/>
      <c r="P112" s="619"/>
      <c r="Q112" s="619"/>
      <c r="R112" s="619"/>
      <c r="S112" s="619"/>
      <c r="T112" s="619"/>
      <c r="U112" s="619"/>
      <c r="V112" s="619"/>
      <c r="W112" s="619"/>
      <c r="X112" s="619"/>
      <c r="Y112" s="619"/>
      <c r="Z112" s="619"/>
    </row>
    <row r="113" spans="1:26" x14ac:dyDescent="0.2">
      <c r="A113" s="619"/>
      <c r="B113" s="619"/>
      <c r="C113" s="619"/>
      <c r="D113" s="619"/>
      <c r="E113" s="619"/>
      <c r="F113" s="619"/>
      <c r="G113" s="619"/>
      <c r="H113" s="619"/>
      <c r="I113" s="619"/>
      <c r="J113" s="619"/>
      <c r="K113" s="619"/>
      <c r="L113" s="619"/>
      <c r="M113" s="619"/>
      <c r="N113" s="619"/>
      <c r="O113" s="619"/>
      <c r="P113" s="619"/>
      <c r="Q113" s="619"/>
      <c r="R113" s="619"/>
      <c r="S113" s="619"/>
      <c r="T113" s="619"/>
      <c r="U113" s="619"/>
      <c r="V113" s="619"/>
      <c r="W113" s="619"/>
      <c r="X113" s="619"/>
      <c r="Y113" s="619"/>
      <c r="Z113" s="619"/>
    </row>
    <row r="114" spans="1:26" x14ac:dyDescent="0.2">
      <c r="A114" s="619"/>
      <c r="B114" s="619"/>
      <c r="C114" s="619"/>
      <c r="D114" s="619"/>
      <c r="E114" s="619"/>
      <c r="F114" s="619"/>
      <c r="G114" s="619"/>
      <c r="H114" s="619"/>
      <c r="I114" s="619"/>
      <c r="J114" s="619"/>
      <c r="K114" s="619"/>
      <c r="L114" s="619"/>
      <c r="M114" s="619"/>
      <c r="N114" s="619"/>
      <c r="O114" s="619"/>
      <c r="P114" s="619"/>
      <c r="Q114" s="619"/>
      <c r="R114" s="619"/>
      <c r="S114" s="619"/>
      <c r="T114" s="619"/>
      <c r="U114" s="619"/>
      <c r="V114" s="619"/>
      <c r="W114" s="619"/>
      <c r="X114" s="619"/>
      <c r="Y114" s="619"/>
      <c r="Z114" s="619"/>
    </row>
    <row r="115" spans="1:26" x14ac:dyDescent="0.2">
      <c r="A115" s="619"/>
      <c r="B115" s="619"/>
      <c r="C115" s="619"/>
      <c r="D115" s="619"/>
      <c r="E115" s="619"/>
      <c r="F115" s="619"/>
      <c r="G115" s="619"/>
      <c r="H115" s="619"/>
      <c r="I115" s="619"/>
      <c r="J115" s="619"/>
      <c r="K115" s="619"/>
      <c r="L115" s="619"/>
      <c r="M115" s="619"/>
      <c r="N115" s="619"/>
      <c r="O115" s="619"/>
      <c r="P115" s="619"/>
      <c r="Q115" s="619"/>
      <c r="R115" s="619"/>
      <c r="S115" s="619"/>
      <c r="T115" s="619"/>
      <c r="U115" s="619"/>
      <c r="V115" s="619"/>
      <c r="W115" s="619"/>
      <c r="X115" s="619"/>
      <c r="Y115" s="619"/>
      <c r="Z115" s="619"/>
    </row>
    <row r="116" spans="1:26" x14ac:dyDescent="0.2">
      <c r="A116" s="619"/>
      <c r="B116" s="619"/>
      <c r="C116" s="619"/>
      <c r="D116" s="619"/>
      <c r="E116" s="619"/>
      <c r="F116" s="619"/>
      <c r="G116" s="619"/>
      <c r="H116" s="619"/>
      <c r="I116" s="619"/>
      <c r="J116" s="619"/>
      <c r="K116" s="619"/>
      <c r="L116" s="619"/>
      <c r="M116" s="619"/>
      <c r="N116" s="619"/>
      <c r="O116" s="619"/>
      <c r="P116" s="619"/>
      <c r="Q116" s="619"/>
      <c r="R116" s="619"/>
      <c r="S116" s="619"/>
      <c r="T116" s="619"/>
      <c r="U116" s="619"/>
      <c r="V116" s="619"/>
      <c r="W116" s="619"/>
      <c r="X116" s="619"/>
      <c r="Y116" s="619"/>
      <c r="Z116" s="619"/>
    </row>
    <row r="117" spans="1:26" x14ac:dyDescent="0.2">
      <c r="A117" s="619"/>
      <c r="B117" s="619"/>
      <c r="C117" s="619"/>
      <c r="D117" s="619"/>
      <c r="E117" s="619"/>
      <c r="F117" s="619"/>
      <c r="G117" s="619"/>
      <c r="H117" s="619"/>
      <c r="I117" s="619"/>
      <c r="J117" s="619"/>
      <c r="K117" s="619"/>
      <c r="L117" s="619"/>
      <c r="M117" s="619"/>
      <c r="N117" s="619"/>
      <c r="O117" s="619"/>
      <c r="P117" s="619"/>
      <c r="Q117" s="619"/>
      <c r="R117" s="619"/>
      <c r="S117" s="619"/>
      <c r="T117" s="619"/>
      <c r="U117" s="619"/>
      <c r="V117" s="619"/>
      <c r="W117" s="619"/>
      <c r="X117" s="619"/>
      <c r="Y117" s="619"/>
      <c r="Z117" s="619"/>
    </row>
    <row r="118" spans="1:26" x14ac:dyDescent="0.2">
      <c r="A118" s="619"/>
      <c r="B118" s="619"/>
      <c r="C118" s="619"/>
      <c r="D118" s="619"/>
      <c r="E118" s="619"/>
      <c r="F118" s="619"/>
      <c r="G118" s="619"/>
      <c r="H118" s="619"/>
      <c r="I118" s="619"/>
      <c r="J118" s="619"/>
      <c r="K118" s="619"/>
      <c r="L118" s="619"/>
      <c r="M118" s="619"/>
      <c r="N118" s="619"/>
      <c r="O118" s="619"/>
      <c r="P118" s="619"/>
      <c r="Q118" s="619"/>
      <c r="R118" s="619"/>
      <c r="S118" s="619"/>
      <c r="T118" s="619"/>
      <c r="U118" s="619"/>
      <c r="V118" s="619"/>
      <c r="W118" s="619"/>
      <c r="X118" s="619"/>
      <c r="Y118" s="619"/>
      <c r="Z118" s="619"/>
    </row>
    <row r="119" spans="1:26" x14ac:dyDescent="0.2">
      <c r="A119" s="619"/>
      <c r="B119" s="619"/>
      <c r="C119" s="619"/>
      <c r="D119" s="619"/>
      <c r="E119" s="619"/>
      <c r="F119" s="619"/>
      <c r="G119" s="619"/>
      <c r="H119" s="619"/>
      <c r="I119" s="619"/>
      <c r="J119" s="619"/>
      <c r="K119" s="619"/>
      <c r="L119" s="619"/>
      <c r="M119" s="619"/>
      <c r="N119" s="619"/>
      <c r="O119" s="619"/>
      <c r="P119" s="619"/>
      <c r="Q119" s="619"/>
      <c r="R119" s="619"/>
      <c r="S119" s="619"/>
      <c r="T119" s="619"/>
      <c r="U119" s="619"/>
      <c r="V119" s="619"/>
      <c r="W119" s="619"/>
      <c r="X119" s="619"/>
      <c r="Y119" s="619"/>
      <c r="Z119" s="619"/>
    </row>
    <row r="120" spans="1:26" x14ac:dyDescent="0.2">
      <c r="A120" s="619"/>
      <c r="B120" s="619"/>
      <c r="C120" s="619"/>
      <c r="D120" s="619"/>
      <c r="E120" s="619"/>
      <c r="F120" s="619"/>
      <c r="G120" s="619"/>
      <c r="H120" s="619"/>
      <c r="I120" s="619"/>
      <c r="J120" s="619"/>
      <c r="K120" s="619"/>
      <c r="L120" s="619"/>
      <c r="M120" s="619"/>
      <c r="N120" s="619"/>
      <c r="O120" s="619"/>
      <c r="P120" s="619"/>
      <c r="Q120" s="619"/>
      <c r="R120" s="619"/>
      <c r="S120" s="619"/>
      <c r="T120" s="619"/>
      <c r="U120" s="619"/>
      <c r="V120" s="619"/>
      <c r="W120" s="619"/>
      <c r="X120" s="619"/>
      <c r="Y120" s="619"/>
      <c r="Z120" s="619"/>
    </row>
    <row r="121" spans="1:26" x14ac:dyDescent="0.2">
      <c r="A121" s="619"/>
      <c r="B121" s="619"/>
      <c r="C121" s="619"/>
      <c r="D121" s="619"/>
      <c r="E121" s="619"/>
      <c r="F121" s="619"/>
      <c r="G121" s="619"/>
      <c r="H121" s="619"/>
      <c r="I121" s="619"/>
      <c r="J121" s="619"/>
      <c r="K121" s="619"/>
      <c r="L121" s="619"/>
      <c r="M121" s="619"/>
      <c r="N121" s="619"/>
      <c r="O121" s="619"/>
      <c r="P121" s="619"/>
      <c r="Q121" s="619"/>
      <c r="R121" s="619"/>
      <c r="S121" s="619"/>
      <c r="T121" s="619"/>
      <c r="U121" s="619"/>
      <c r="V121" s="619"/>
      <c r="W121" s="619"/>
      <c r="X121" s="619"/>
      <c r="Y121" s="619"/>
      <c r="Z121" s="619"/>
    </row>
    <row r="122" spans="1:26" x14ac:dyDescent="0.2">
      <c r="A122" s="619"/>
      <c r="B122" s="619"/>
      <c r="C122" s="619"/>
      <c r="D122" s="619"/>
      <c r="E122" s="619"/>
      <c r="F122" s="619"/>
      <c r="G122" s="619"/>
      <c r="H122" s="619"/>
      <c r="I122" s="619"/>
      <c r="J122" s="619"/>
      <c r="K122" s="619"/>
      <c r="L122" s="619"/>
      <c r="M122" s="619"/>
      <c r="N122" s="619"/>
      <c r="O122" s="619"/>
      <c r="P122" s="619"/>
      <c r="Q122" s="619"/>
      <c r="R122" s="619"/>
      <c r="S122" s="619"/>
      <c r="T122" s="619"/>
      <c r="U122" s="619"/>
      <c r="V122" s="619"/>
      <c r="W122" s="619"/>
      <c r="X122" s="619"/>
      <c r="Y122" s="619"/>
      <c r="Z122" s="619"/>
    </row>
    <row r="123" spans="1:26" x14ac:dyDescent="0.2">
      <c r="A123" s="619"/>
      <c r="B123" s="619"/>
      <c r="C123" s="619"/>
      <c r="D123" s="619"/>
      <c r="E123" s="619"/>
      <c r="F123" s="619"/>
      <c r="G123" s="619"/>
      <c r="H123" s="619"/>
      <c r="I123" s="619"/>
      <c r="J123" s="619"/>
      <c r="K123" s="619"/>
      <c r="L123" s="619"/>
      <c r="M123" s="619"/>
      <c r="N123" s="619"/>
      <c r="O123" s="619"/>
      <c r="P123" s="619"/>
      <c r="Q123" s="619"/>
      <c r="R123" s="619"/>
      <c r="S123" s="619"/>
      <c r="T123" s="619"/>
      <c r="U123" s="619"/>
      <c r="V123" s="619"/>
      <c r="W123" s="619"/>
      <c r="X123" s="619"/>
      <c r="Y123" s="619"/>
      <c r="Z123" s="619"/>
    </row>
    <row r="124" spans="1:26" x14ac:dyDescent="0.2">
      <c r="A124" s="619"/>
      <c r="B124" s="619"/>
      <c r="C124" s="619"/>
      <c r="D124" s="619"/>
      <c r="E124" s="619"/>
      <c r="F124" s="619"/>
      <c r="G124" s="619"/>
      <c r="H124" s="619"/>
      <c r="I124" s="619"/>
      <c r="J124" s="619"/>
      <c r="K124" s="619"/>
      <c r="L124" s="619"/>
      <c r="M124" s="619"/>
      <c r="N124" s="619"/>
      <c r="O124" s="619"/>
      <c r="P124" s="619"/>
      <c r="Q124" s="619"/>
      <c r="R124" s="619"/>
      <c r="S124" s="619"/>
      <c r="T124" s="619"/>
      <c r="U124" s="619"/>
      <c r="V124" s="619"/>
      <c r="W124" s="619"/>
      <c r="X124" s="619"/>
      <c r="Y124" s="619"/>
      <c r="Z124" s="619"/>
    </row>
    <row r="125" spans="1:26" x14ac:dyDescent="0.2">
      <c r="A125" s="619"/>
      <c r="B125" s="619"/>
      <c r="C125" s="619"/>
      <c r="D125" s="619"/>
      <c r="E125" s="619"/>
      <c r="F125" s="619"/>
      <c r="G125" s="619"/>
      <c r="H125" s="619"/>
      <c r="I125" s="619"/>
      <c r="J125" s="619"/>
      <c r="K125" s="619"/>
      <c r="L125" s="619"/>
      <c r="M125" s="619"/>
      <c r="N125" s="619"/>
      <c r="O125" s="619"/>
      <c r="P125" s="619"/>
      <c r="Q125" s="619"/>
      <c r="R125" s="619"/>
      <c r="S125" s="619"/>
      <c r="T125" s="619"/>
      <c r="U125" s="619"/>
      <c r="V125" s="619"/>
      <c r="W125" s="619"/>
      <c r="X125" s="619"/>
      <c r="Y125" s="619"/>
      <c r="Z125" s="619"/>
    </row>
    <row r="126" spans="1:26" x14ac:dyDescent="0.2">
      <c r="A126" s="619"/>
      <c r="B126" s="619"/>
      <c r="C126" s="619"/>
      <c r="D126" s="619"/>
      <c r="E126" s="619"/>
      <c r="F126" s="619"/>
      <c r="G126" s="619"/>
      <c r="H126" s="619"/>
      <c r="I126" s="619"/>
      <c r="J126" s="619"/>
      <c r="K126" s="619"/>
      <c r="L126" s="619"/>
      <c r="M126" s="619"/>
      <c r="N126" s="619"/>
      <c r="O126" s="619"/>
      <c r="P126" s="619"/>
      <c r="Q126" s="619"/>
      <c r="R126" s="619"/>
      <c r="S126" s="619"/>
      <c r="T126" s="619"/>
      <c r="U126" s="619"/>
      <c r="V126" s="619"/>
      <c r="W126" s="619"/>
      <c r="X126" s="619"/>
      <c r="Y126" s="619"/>
      <c r="Z126" s="619"/>
    </row>
    <row r="127" spans="1:26" x14ac:dyDescent="0.2">
      <c r="A127" s="619"/>
      <c r="B127" s="619"/>
      <c r="C127" s="619"/>
      <c r="D127" s="619"/>
      <c r="E127" s="619"/>
      <c r="F127" s="619"/>
      <c r="G127" s="619"/>
      <c r="H127" s="619"/>
      <c r="I127" s="619"/>
      <c r="J127" s="619"/>
      <c r="K127" s="619"/>
      <c r="L127" s="619"/>
      <c r="M127" s="619"/>
      <c r="N127" s="619"/>
      <c r="O127" s="619"/>
      <c r="P127" s="619"/>
      <c r="Q127" s="619"/>
      <c r="R127" s="619"/>
      <c r="S127" s="619"/>
      <c r="T127" s="619"/>
      <c r="U127" s="619"/>
      <c r="V127" s="619"/>
      <c r="W127" s="619"/>
      <c r="X127" s="619"/>
      <c r="Y127" s="619"/>
      <c r="Z127" s="619"/>
    </row>
    <row r="128" spans="1:26" x14ac:dyDescent="0.2">
      <c r="A128" s="619"/>
      <c r="B128" s="619"/>
      <c r="C128" s="619"/>
      <c r="D128" s="619"/>
      <c r="E128" s="619"/>
      <c r="F128" s="619"/>
      <c r="G128" s="619"/>
      <c r="H128" s="619"/>
      <c r="I128" s="619"/>
      <c r="J128" s="619"/>
      <c r="K128" s="619"/>
      <c r="L128" s="619"/>
      <c r="M128" s="619"/>
      <c r="N128" s="619"/>
      <c r="O128" s="619"/>
      <c r="P128" s="619"/>
      <c r="Q128" s="619"/>
      <c r="R128" s="619"/>
      <c r="S128" s="619"/>
      <c r="T128" s="619"/>
      <c r="U128" s="619"/>
      <c r="V128" s="619"/>
      <c r="W128" s="619"/>
      <c r="X128" s="619"/>
      <c r="Y128" s="619"/>
      <c r="Z128" s="619"/>
    </row>
    <row r="129" spans="1:26" x14ac:dyDescent="0.2">
      <c r="A129" s="619"/>
      <c r="B129" s="619"/>
      <c r="C129" s="619"/>
      <c r="D129" s="619"/>
      <c r="E129" s="619"/>
      <c r="F129" s="619"/>
      <c r="G129" s="619"/>
      <c r="H129" s="619"/>
      <c r="I129" s="619"/>
      <c r="J129" s="619"/>
      <c r="K129" s="619"/>
      <c r="L129" s="619"/>
      <c r="M129" s="619"/>
      <c r="N129" s="619"/>
      <c r="O129" s="619"/>
      <c r="P129" s="619"/>
      <c r="Q129" s="619"/>
      <c r="R129" s="619"/>
      <c r="S129" s="619"/>
      <c r="T129" s="619"/>
      <c r="U129" s="619"/>
      <c r="V129" s="619"/>
      <c r="W129" s="619"/>
      <c r="X129" s="619"/>
      <c r="Y129" s="619"/>
      <c r="Z129" s="619"/>
    </row>
    <row r="130" spans="1:26" x14ac:dyDescent="0.2">
      <c r="A130" s="619"/>
      <c r="B130" s="619"/>
      <c r="C130" s="619"/>
      <c r="D130" s="619"/>
      <c r="E130" s="619"/>
      <c r="F130" s="619"/>
      <c r="G130" s="619"/>
      <c r="H130" s="619"/>
      <c r="I130" s="619"/>
      <c r="J130" s="619"/>
      <c r="K130" s="619"/>
      <c r="L130" s="619"/>
      <c r="M130" s="619"/>
      <c r="N130" s="619"/>
      <c r="O130" s="619"/>
      <c r="P130" s="619"/>
      <c r="Q130" s="619"/>
      <c r="R130" s="619"/>
      <c r="S130" s="619"/>
      <c r="T130" s="619"/>
      <c r="U130" s="619"/>
      <c r="V130" s="619"/>
      <c r="W130" s="619"/>
      <c r="X130" s="619"/>
      <c r="Y130" s="619"/>
      <c r="Z130" s="619"/>
    </row>
    <row r="131" spans="1:26" x14ac:dyDescent="0.2">
      <c r="A131" s="619"/>
      <c r="B131" s="619"/>
      <c r="C131" s="619"/>
      <c r="D131" s="619"/>
      <c r="E131" s="619"/>
      <c r="F131" s="619"/>
      <c r="G131" s="619"/>
      <c r="H131" s="619"/>
      <c r="I131" s="619"/>
      <c r="J131" s="619"/>
      <c r="K131" s="619"/>
      <c r="L131" s="619"/>
      <c r="M131" s="619"/>
      <c r="N131" s="619"/>
      <c r="O131" s="619"/>
      <c r="P131" s="619"/>
      <c r="Q131" s="619"/>
      <c r="R131" s="619"/>
      <c r="S131" s="619"/>
      <c r="T131" s="619"/>
      <c r="U131" s="619"/>
      <c r="V131" s="619"/>
      <c r="W131" s="619"/>
      <c r="X131" s="619"/>
      <c r="Y131" s="619"/>
      <c r="Z131" s="619"/>
    </row>
    <row r="132" spans="1:26" x14ac:dyDescent="0.2">
      <c r="A132" s="619"/>
      <c r="B132" s="619"/>
      <c r="C132" s="619"/>
      <c r="D132" s="619"/>
      <c r="E132" s="619"/>
      <c r="F132" s="619"/>
      <c r="G132" s="619"/>
      <c r="H132" s="619"/>
      <c r="I132" s="619"/>
      <c r="J132" s="619"/>
      <c r="K132" s="619"/>
      <c r="L132" s="619"/>
      <c r="M132" s="619"/>
      <c r="N132" s="619"/>
      <c r="O132" s="619"/>
      <c r="P132" s="619"/>
      <c r="Q132" s="619"/>
      <c r="R132" s="619"/>
      <c r="S132" s="619"/>
      <c r="T132" s="619"/>
      <c r="U132" s="619"/>
      <c r="V132" s="619"/>
      <c r="W132" s="619"/>
      <c r="X132" s="619"/>
      <c r="Y132" s="619"/>
      <c r="Z132" s="619"/>
    </row>
    <row r="133" spans="1:26" x14ac:dyDescent="0.2">
      <c r="A133" s="619"/>
      <c r="B133" s="619"/>
      <c r="C133" s="619"/>
      <c r="D133" s="619"/>
      <c r="E133" s="619"/>
      <c r="F133" s="619"/>
      <c r="G133" s="619"/>
      <c r="H133" s="619"/>
      <c r="I133" s="619"/>
      <c r="J133" s="619"/>
      <c r="K133" s="619"/>
      <c r="L133" s="619"/>
      <c r="M133" s="619"/>
      <c r="N133" s="619"/>
      <c r="O133" s="619"/>
      <c r="P133" s="619"/>
      <c r="Q133" s="619"/>
      <c r="R133" s="619"/>
      <c r="S133" s="619"/>
      <c r="T133" s="619"/>
      <c r="U133" s="619"/>
      <c r="V133" s="619"/>
      <c r="W133" s="619"/>
      <c r="X133" s="619"/>
      <c r="Y133" s="619"/>
      <c r="Z133" s="619"/>
    </row>
    <row r="134" spans="1:26" x14ac:dyDescent="0.2">
      <c r="A134" s="619"/>
      <c r="B134" s="619"/>
      <c r="C134" s="619"/>
      <c r="D134" s="619"/>
      <c r="E134" s="619"/>
      <c r="F134" s="619"/>
      <c r="G134" s="619"/>
      <c r="H134" s="619"/>
      <c r="I134" s="619"/>
      <c r="J134" s="619"/>
      <c r="K134" s="619"/>
      <c r="L134" s="619"/>
      <c r="M134" s="619"/>
      <c r="N134" s="619"/>
      <c r="O134" s="619"/>
      <c r="P134" s="619"/>
      <c r="Q134" s="619"/>
      <c r="R134" s="619"/>
      <c r="S134" s="619"/>
      <c r="T134" s="619"/>
      <c r="U134" s="619"/>
      <c r="V134" s="619"/>
      <c r="W134" s="619"/>
      <c r="X134" s="619"/>
      <c r="Y134" s="619"/>
      <c r="Z134" s="619"/>
    </row>
    <row r="135" spans="1:26" x14ac:dyDescent="0.2">
      <c r="A135" s="619"/>
      <c r="B135" s="619"/>
      <c r="C135" s="619"/>
      <c r="D135" s="619"/>
      <c r="E135" s="619"/>
      <c r="F135" s="619"/>
      <c r="G135" s="619"/>
      <c r="H135" s="619"/>
      <c r="I135" s="619"/>
      <c r="J135" s="619"/>
      <c r="K135" s="619"/>
      <c r="L135" s="619"/>
      <c r="M135" s="619"/>
      <c r="N135" s="619"/>
      <c r="O135" s="619"/>
      <c r="P135" s="619"/>
      <c r="Q135" s="619"/>
      <c r="R135" s="619"/>
      <c r="S135" s="619"/>
      <c r="T135" s="619"/>
      <c r="U135" s="619"/>
      <c r="V135" s="619"/>
      <c r="W135" s="619"/>
      <c r="X135" s="619"/>
      <c r="Y135" s="619"/>
      <c r="Z135" s="619"/>
    </row>
    <row r="136" spans="1:26" x14ac:dyDescent="0.2">
      <c r="A136" s="619"/>
      <c r="B136" s="619"/>
      <c r="C136" s="619"/>
      <c r="D136" s="619"/>
      <c r="E136" s="619"/>
      <c r="F136" s="619"/>
      <c r="G136" s="619"/>
      <c r="H136" s="619"/>
      <c r="I136" s="619"/>
      <c r="J136" s="619"/>
      <c r="K136" s="619"/>
      <c r="L136" s="619"/>
      <c r="M136" s="619"/>
      <c r="N136" s="619"/>
      <c r="O136" s="619"/>
      <c r="P136" s="619"/>
      <c r="Q136" s="619"/>
      <c r="R136" s="619"/>
      <c r="S136" s="619"/>
      <c r="T136" s="619"/>
      <c r="U136" s="619"/>
      <c r="V136" s="619"/>
      <c r="W136" s="619"/>
      <c r="X136" s="619"/>
      <c r="Y136" s="619"/>
      <c r="Z136" s="619"/>
    </row>
    <row r="137" spans="1:26" x14ac:dyDescent="0.2">
      <c r="A137" s="619"/>
      <c r="B137" s="619"/>
      <c r="C137" s="619"/>
      <c r="D137" s="619"/>
      <c r="E137" s="619"/>
      <c r="F137" s="619"/>
      <c r="G137" s="619"/>
      <c r="H137" s="619"/>
      <c r="I137" s="619"/>
      <c r="J137" s="619"/>
      <c r="K137" s="619"/>
      <c r="L137" s="619"/>
      <c r="M137" s="619"/>
      <c r="N137" s="619"/>
      <c r="O137" s="619"/>
      <c r="P137" s="619"/>
      <c r="Q137" s="619"/>
      <c r="R137" s="619"/>
      <c r="S137" s="619"/>
      <c r="T137" s="619"/>
      <c r="U137" s="619"/>
      <c r="V137" s="619"/>
      <c r="W137" s="619"/>
      <c r="X137" s="619"/>
      <c r="Y137" s="619"/>
      <c r="Z137" s="619"/>
    </row>
    <row r="138" spans="1:26" x14ac:dyDescent="0.2">
      <c r="A138" s="619"/>
      <c r="B138" s="619"/>
      <c r="C138" s="619"/>
      <c r="D138" s="619"/>
      <c r="E138" s="619"/>
      <c r="F138" s="619"/>
      <c r="G138" s="619"/>
      <c r="H138" s="619"/>
      <c r="I138" s="619"/>
      <c r="J138" s="619"/>
      <c r="K138" s="619"/>
      <c r="L138" s="619"/>
      <c r="M138" s="619"/>
      <c r="N138" s="619"/>
      <c r="O138" s="619"/>
      <c r="P138" s="619"/>
      <c r="Q138" s="619"/>
      <c r="R138" s="619"/>
      <c r="S138" s="619"/>
      <c r="T138" s="619"/>
      <c r="U138" s="619"/>
      <c r="V138" s="619"/>
      <c r="W138" s="619"/>
      <c r="X138" s="619"/>
      <c r="Y138" s="619"/>
      <c r="Z138" s="619"/>
    </row>
    <row r="139" spans="1:26" x14ac:dyDescent="0.2">
      <c r="A139" s="619"/>
      <c r="B139" s="619"/>
      <c r="C139" s="619"/>
      <c r="D139" s="619"/>
      <c r="E139" s="619"/>
      <c r="F139" s="619"/>
      <c r="G139" s="619"/>
      <c r="H139" s="619"/>
      <c r="I139" s="619"/>
      <c r="J139" s="619"/>
      <c r="K139" s="619"/>
      <c r="L139" s="619"/>
      <c r="M139" s="619"/>
      <c r="N139" s="619"/>
      <c r="O139" s="619"/>
      <c r="P139" s="619"/>
      <c r="Q139" s="619"/>
      <c r="R139" s="619"/>
      <c r="S139" s="619"/>
      <c r="T139" s="619"/>
      <c r="U139" s="619"/>
      <c r="V139" s="619"/>
      <c r="W139" s="619"/>
      <c r="X139" s="619"/>
      <c r="Y139" s="619"/>
      <c r="Z139" s="619"/>
    </row>
    <row r="140" spans="1:26" x14ac:dyDescent="0.2">
      <c r="A140" s="619"/>
      <c r="B140" s="619"/>
      <c r="C140" s="619"/>
      <c r="D140" s="619"/>
      <c r="E140" s="619"/>
      <c r="F140" s="619"/>
      <c r="G140" s="619"/>
      <c r="H140" s="619"/>
      <c r="I140" s="619"/>
      <c r="J140" s="619"/>
      <c r="K140" s="619"/>
      <c r="L140" s="619"/>
      <c r="M140" s="619"/>
      <c r="N140" s="619"/>
      <c r="O140" s="619"/>
      <c r="P140" s="619"/>
      <c r="Q140" s="619"/>
      <c r="R140" s="619"/>
      <c r="S140" s="619"/>
      <c r="T140" s="619"/>
      <c r="U140" s="619"/>
      <c r="V140" s="619"/>
      <c r="W140" s="619"/>
      <c r="X140" s="619"/>
      <c r="Y140" s="619"/>
      <c r="Z140" s="619"/>
    </row>
    <row r="141" spans="1:26" x14ac:dyDescent="0.2">
      <c r="A141" s="619"/>
      <c r="B141" s="619"/>
      <c r="C141" s="619"/>
      <c r="D141" s="619"/>
      <c r="E141" s="619"/>
      <c r="F141" s="619"/>
      <c r="G141" s="619"/>
      <c r="H141" s="619"/>
      <c r="I141" s="619"/>
      <c r="J141" s="619"/>
      <c r="K141" s="619"/>
      <c r="L141" s="619"/>
      <c r="M141" s="619"/>
      <c r="N141" s="619"/>
      <c r="O141" s="619"/>
      <c r="P141" s="619"/>
      <c r="Q141" s="619"/>
      <c r="R141" s="619"/>
      <c r="S141" s="619"/>
      <c r="T141" s="619"/>
      <c r="U141" s="619"/>
      <c r="V141" s="619"/>
      <c r="W141" s="619"/>
      <c r="X141" s="619"/>
      <c r="Y141" s="619"/>
      <c r="Z141" s="619"/>
    </row>
    <row r="142" spans="1:26" x14ac:dyDescent="0.2">
      <c r="A142" s="619"/>
      <c r="B142" s="619"/>
      <c r="C142" s="619"/>
      <c r="D142" s="619"/>
      <c r="E142" s="619"/>
      <c r="F142" s="619"/>
      <c r="G142" s="619"/>
      <c r="H142" s="619"/>
      <c r="I142" s="619"/>
      <c r="J142" s="619"/>
      <c r="K142" s="619"/>
      <c r="L142" s="619"/>
      <c r="M142" s="619"/>
      <c r="N142" s="619"/>
      <c r="O142" s="619"/>
      <c r="P142" s="619"/>
      <c r="Q142" s="619"/>
      <c r="R142" s="619"/>
      <c r="S142" s="619"/>
      <c r="T142" s="619"/>
      <c r="U142" s="619"/>
      <c r="V142" s="619"/>
      <c r="W142" s="619"/>
      <c r="X142" s="619"/>
      <c r="Y142" s="619"/>
      <c r="Z142" s="619"/>
    </row>
    <row r="143" spans="1:26" x14ac:dyDescent="0.2">
      <c r="A143" s="619"/>
      <c r="B143" s="619"/>
      <c r="C143" s="619"/>
      <c r="D143" s="619"/>
      <c r="E143" s="619"/>
      <c r="F143" s="619"/>
      <c r="G143" s="619"/>
      <c r="H143" s="619"/>
      <c r="I143" s="619"/>
      <c r="J143" s="619"/>
      <c r="K143" s="619"/>
      <c r="L143" s="619"/>
      <c r="M143" s="619"/>
      <c r="N143" s="619"/>
      <c r="O143" s="619"/>
      <c r="P143" s="619"/>
      <c r="Q143" s="619"/>
      <c r="R143" s="619"/>
      <c r="S143" s="619"/>
      <c r="T143" s="619"/>
      <c r="U143" s="619"/>
      <c r="V143" s="619"/>
      <c r="W143" s="619"/>
      <c r="X143" s="619"/>
      <c r="Y143" s="619"/>
      <c r="Z143" s="619"/>
    </row>
    <row r="144" spans="1:26" x14ac:dyDescent="0.2">
      <c r="A144" s="619"/>
      <c r="B144" s="619"/>
      <c r="C144" s="619"/>
      <c r="D144" s="619"/>
      <c r="E144" s="619"/>
      <c r="F144" s="619"/>
      <c r="G144" s="619"/>
      <c r="H144" s="619"/>
      <c r="I144" s="619"/>
      <c r="J144" s="619"/>
      <c r="K144" s="619"/>
      <c r="L144" s="619"/>
      <c r="M144" s="619"/>
      <c r="N144" s="619"/>
      <c r="O144" s="619"/>
      <c r="P144" s="619"/>
      <c r="Q144" s="619"/>
      <c r="R144" s="619"/>
      <c r="S144" s="619"/>
      <c r="T144" s="619"/>
      <c r="U144" s="619"/>
      <c r="V144" s="619"/>
      <c r="W144" s="619"/>
      <c r="X144" s="619"/>
      <c r="Y144" s="619"/>
      <c r="Z144" s="619"/>
    </row>
    <row r="145" spans="1:26" x14ac:dyDescent="0.2">
      <c r="A145" s="619"/>
      <c r="B145" s="619"/>
      <c r="C145" s="619"/>
      <c r="D145" s="619"/>
      <c r="E145" s="619"/>
      <c r="F145" s="619"/>
      <c r="G145" s="619"/>
      <c r="H145" s="619"/>
      <c r="I145" s="619"/>
      <c r="J145" s="619"/>
      <c r="K145" s="619"/>
      <c r="L145" s="619"/>
      <c r="M145" s="619"/>
      <c r="N145" s="619"/>
      <c r="O145" s="619"/>
      <c r="P145" s="619"/>
      <c r="Q145" s="619"/>
      <c r="R145" s="619"/>
      <c r="S145" s="619"/>
      <c r="T145" s="619"/>
      <c r="U145" s="619"/>
      <c r="V145" s="619"/>
      <c r="W145" s="619"/>
      <c r="X145" s="619"/>
      <c r="Y145" s="619"/>
      <c r="Z145" s="619"/>
    </row>
    <row r="146" spans="1:26" x14ac:dyDescent="0.2">
      <c r="A146" s="619"/>
      <c r="B146" s="619"/>
      <c r="C146" s="619"/>
      <c r="D146" s="619"/>
      <c r="E146" s="619"/>
      <c r="F146" s="619"/>
      <c r="G146" s="619"/>
      <c r="H146" s="619"/>
      <c r="I146" s="619"/>
      <c r="J146" s="619"/>
      <c r="K146" s="619"/>
      <c r="L146" s="619"/>
      <c r="M146" s="619"/>
      <c r="N146" s="619"/>
      <c r="O146" s="619"/>
      <c r="P146" s="619"/>
      <c r="Q146" s="619"/>
      <c r="R146" s="619"/>
      <c r="S146" s="619"/>
      <c r="T146" s="619"/>
      <c r="U146" s="619"/>
      <c r="V146" s="619"/>
      <c r="W146" s="619"/>
      <c r="X146" s="619"/>
      <c r="Y146" s="619"/>
      <c r="Z146" s="619"/>
    </row>
    <row r="147" spans="1:26" x14ac:dyDescent="0.2">
      <c r="A147" s="619"/>
      <c r="B147" s="619"/>
      <c r="C147" s="619"/>
      <c r="D147" s="619"/>
      <c r="E147" s="619"/>
      <c r="F147" s="619"/>
      <c r="G147" s="619"/>
      <c r="H147" s="619"/>
      <c r="I147" s="619"/>
      <c r="J147" s="619"/>
      <c r="K147" s="619"/>
      <c r="L147" s="619"/>
      <c r="M147" s="619"/>
      <c r="N147" s="619"/>
      <c r="O147" s="619"/>
      <c r="P147" s="619"/>
      <c r="Q147" s="619"/>
      <c r="R147" s="619"/>
      <c r="S147" s="619"/>
      <c r="T147" s="619"/>
      <c r="U147" s="619"/>
      <c r="V147" s="619"/>
      <c r="W147" s="619"/>
      <c r="X147" s="619"/>
      <c r="Y147" s="619"/>
      <c r="Z147" s="619"/>
    </row>
    <row r="148" spans="1:26" x14ac:dyDescent="0.2">
      <c r="A148" s="619"/>
      <c r="B148" s="619"/>
      <c r="C148" s="619"/>
      <c r="D148" s="619"/>
      <c r="E148" s="619"/>
      <c r="F148" s="619"/>
      <c r="G148" s="619"/>
      <c r="H148" s="619"/>
      <c r="I148" s="619"/>
      <c r="J148" s="619"/>
      <c r="K148" s="619"/>
      <c r="L148" s="619"/>
      <c r="M148" s="619"/>
      <c r="N148" s="619"/>
      <c r="O148" s="619"/>
      <c r="P148" s="619"/>
      <c r="Q148" s="619"/>
      <c r="R148" s="619"/>
      <c r="S148" s="619"/>
      <c r="T148" s="619"/>
      <c r="U148" s="619"/>
      <c r="V148" s="619"/>
      <c r="W148" s="619"/>
      <c r="X148" s="619"/>
      <c r="Y148" s="619"/>
      <c r="Z148" s="619"/>
    </row>
    <row r="149" spans="1:26" x14ac:dyDescent="0.2">
      <c r="A149" s="619"/>
      <c r="B149" s="619"/>
      <c r="C149" s="619"/>
      <c r="D149" s="619"/>
      <c r="E149" s="619"/>
      <c r="F149" s="619"/>
      <c r="G149" s="619"/>
      <c r="H149" s="619"/>
      <c r="I149" s="619"/>
      <c r="J149" s="619"/>
      <c r="K149" s="619"/>
      <c r="L149" s="619"/>
      <c r="M149" s="619"/>
      <c r="N149" s="619"/>
      <c r="O149" s="619"/>
      <c r="P149" s="619"/>
      <c r="Q149" s="619"/>
      <c r="R149" s="619"/>
      <c r="S149" s="619"/>
      <c r="T149" s="619"/>
      <c r="U149" s="619"/>
      <c r="V149" s="619"/>
      <c r="W149" s="619"/>
      <c r="X149" s="619"/>
      <c r="Y149" s="619"/>
      <c r="Z149" s="619"/>
    </row>
    <row r="150" spans="1:26" x14ac:dyDescent="0.2">
      <c r="A150" s="619"/>
      <c r="B150" s="619"/>
      <c r="C150" s="619"/>
      <c r="D150" s="619"/>
      <c r="E150" s="619"/>
      <c r="F150" s="619"/>
      <c r="G150" s="619"/>
      <c r="H150" s="619"/>
      <c r="I150" s="619"/>
      <c r="J150" s="619"/>
      <c r="K150" s="619"/>
      <c r="L150" s="619"/>
      <c r="M150" s="619"/>
      <c r="N150" s="619"/>
      <c r="O150" s="619"/>
      <c r="P150" s="619"/>
      <c r="Q150" s="619"/>
      <c r="R150" s="619"/>
      <c r="S150" s="619"/>
      <c r="T150" s="619"/>
      <c r="U150" s="619"/>
      <c r="V150" s="619"/>
      <c r="W150" s="619"/>
      <c r="X150" s="619"/>
      <c r="Y150" s="619"/>
      <c r="Z150" s="619"/>
    </row>
  </sheetData>
  <mergeCells count="25">
    <mergeCell ref="B7:B9"/>
    <mergeCell ref="M7:N8"/>
    <mergeCell ref="D6:E6"/>
    <mergeCell ref="G6:H6"/>
    <mergeCell ref="A1:D1"/>
    <mergeCell ref="G1:H1"/>
    <mergeCell ref="A2:D2"/>
    <mergeCell ref="E2:H2"/>
    <mergeCell ref="J2:K2"/>
    <mergeCell ref="M2:N2"/>
    <mergeCell ref="A3:D3"/>
    <mergeCell ref="G3:H3"/>
    <mergeCell ref="K3:N3"/>
    <mergeCell ref="B5:G5"/>
    <mergeCell ref="J5:K5"/>
    <mergeCell ref="P87:Q87"/>
    <mergeCell ref="H97:J97"/>
    <mergeCell ref="M97:N97"/>
    <mergeCell ref="P49:Q49"/>
    <mergeCell ref="P50:Q50"/>
    <mergeCell ref="B58:B60"/>
    <mergeCell ref="M58:N59"/>
    <mergeCell ref="P66:Q66"/>
    <mergeCell ref="P67:Q67"/>
    <mergeCell ref="P86:Q86"/>
  </mergeCells>
  <conditionalFormatting sqref="F69:F92 I69:I92 L69:L92 D48:E55 D31:E34 D36:E38 D40:E46 D69:E72 D74:E83 D13:E22 G48:H55 G31:H34 G36:H38 G40:H46 G85:H92 G69:H72 G74:H83 G13:H22 J74:K83 J85:K92 J48:K55 J40:K46 J31:K34 J36:K38 J69:K72 J13:K22 M48:N55 M31:N34 M36:N38 M13:N22 M69:N72 D24:E29 L13:L55 F13:F55 G24:H29 I13:I55 J24:K29 M24:N29 M40:N46 M85:N92 D85:E92 M74:N83">
    <cfRule type="cellIs" dxfId="1263" priority="30" stopIfTrue="1" operator="lessThan">
      <formula>0</formula>
    </cfRule>
  </conditionalFormatting>
  <conditionalFormatting sqref="D93:E93 E62 H62 K62 N62 D12:E12 D23:E23 D30:E30 D35:E35 D39:E39 D47:E47 D56:E56 D68:E68 D73:E73 D84:E84 D100:E101 G100:H101 G12:H12 G23:H23 G30:H30 G35:H35 G39:H39 G47:H47 G56:H56 G68:H68 G73:H73 G84:H84 G93:H93 J100:K101 J56:K56 J68:K68 J73:K73 J84:K84 J39:K39 J23:K23 J30:K30 J35:K35 J12:K12 J47:K47 J93:K93 M56:N56 M12:N12 M23:N23 M30:N30 M35:N35 M39:N39 M47:N47 M100:N101 M84:N84 M93:N93 M68:N68 M73:N73">
    <cfRule type="cellIs" dxfId="1262" priority="31" stopIfTrue="1" operator="equal">
      <formula>"НЕРАВНЕНИЕ !"</formula>
    </cfRule>
  </conditionalFormatting>
  <conditionalFormatting sqref="D103:E104 G103:H104 J103:K104 M103:N104">
    <cfRule type="cellIs" dxfId="1261" priority="32" stopIfTrue="1" operator="notEqual">
      <formula>0</formula>
    </cfRule>
  </conditionalFormatting>
  <conditionalFormatting sqref="M5">
    <cfRule type="cellIs" dxfId="1260" priority="33" stopIfTrue="1" operator="equal">
      <formula>0</formula>
    </cfRule>
  </conditionalFormatting>
  <conditionalFormatting sqref="A1:D1 G1:H1 G3:H3 K1">
    <cfRule type="cellIs" dxfId="1259" priority="34" stopIfTrue="1" operator="equal">
      <formula>0</formula>
    </cfRule>
  </conditionalFormatting>
  <conditionalFormatting sqref="P48:Q48">
    <cfRule type="cellIs" dxfId="1258" priority="29" stopIfTrue="1" operator="notEqual">
      <formula>"O K"</formula>
    </cfRule>
  </conditionalFormatting>
  <conditionalFormatting sqref="P85:Q85">
    <cfRule type="cellIs" dxfId="1257" priority="28" stopIfTrue="1" operator="notEqual">
      <formula>"O K"</formula>
    </cfRule>
  </conditionalFormatting>
  <conditionalFormatting sqref="K3">
    <cfRule type="cellIs" dxfId="1256" priority="27" stopIfTrue="1" operator="equal">
      <formula>0</formula>
    </cfRule>
  </conditionalFormatting>
  <conditionalFormatting sqref="N1">
    <cfRule type="cellIs" dxfId="1255" priority="26" stopIfTrue="1" operator="equal">
      <formula>0</formula>
    </cfRule>
  </conditionalFormatting>
  <conditionalFormatting sqref="P66">
    <cfRule type="cellIs" dxfId="1254" priority="25" stopIfTrue="1" operator="notEqual">
      <formula>"O K"</formula>
    </cfRule>
  </conditionalFormatting>
  <conditionalFormatting sqref="P67">
    <cfRule type="cellIs" dxfId="1253" priority="24" stopIfTrue="1" operator="notEqual">
      <formula>"O K"</formula>
    </cfRule>
  </conditionalFormatting>
  <conditionalFormatting sqref="P66:Q67">
    <cfRule type="cellIs" dxfId="1252" priority="23" stopIfTrue="1" operator="equal">
      <formula>"O K"</formula>
    </cfRule>
  </conditionalFormatting>
  <conditionalFormatting sqref="P87">
    <cfRule type="cellIs" dxfId="1251" priority="22" stopIfTrue="1" operator="notEqual">
      <formula>"O K"</formula>
    </cfRule>
  </conditionalFormatting>
  <conditionalFormatting sqref="P87:Q87">
    <cfRule type="cellIs" dxfId="1250" priority="21" stopIfTrue="1" operator="equal">
      <formula>"O K"</formula>
    </cfRule>
  </conditionalFormatting>
  <conditionalFormatting sqref="P86">
    <cfRule type="cellIs" dxfId="1249" priority="20" stopIfTrue="1" operator="notEqual">
      <formula>"O K"</formula>
    </cfRule>
  </conditionalFormatting>
  <conditionalFormatting sqref="P86:Q86">
    <cfRule type="cellIs" dxfId="1248" priority="19" stopIfTrue="1" operator="equal">
      <formula>"O K"</formula>
    </cfRule>
  </conditionalFormatting>
  <conditionalFormatting sqref="P50">
    <cfRule type="cellIs" dxfId="1247" priority="18" stopIfTrue="1" operator="notEqual">
      <formula>"O K"</formula>
    </cfRule>
  </conditionalFormatting>
  <conditionalFormatting sqref="P50:Q50">
    <cfRule type="cellIs" dxfId="1246" priority="17" stopIfTrue="1" operator="equal">
      <formula>"O K"</formula>
    </cfRule>
  </conditionalFormatting>
  <conditionalFormatting sqref="P49">
    <cfRule type="cellIs" dxfId="1245" priority="16" stopIfTrue="1" operator="notEqual">
      <formula>"O K"</formula>
    </cfRule>
  </conditionalFormatting>
  <conditionalFormatting sqref="P49:Q49">
    <cfRule type="cellIs" dxfId="1244" priority="15" stopIfTrue="1" operator="equal">
      <formula>"O K"</formula>
    </cfRule>
  </conditionalFormatting>
  <conditionalFormatting sqref="A9">
    <cfRule type="cellIs" dxfId="1243" priority="14" operator="equal">
      <formula>"Непопълнен ред в таблица 'Cash-deficit'!"</formula>
    </cfRule>
  </conditionalFormatting>
  <conditionalFormatting sqref="A60">
    <cfRule type="cellIs" dxfId="1242" priority="13" operator="equal">
      <formula>"Непопълнен ред в таблица 'Cash-deficit'!"</formula>
    </cfRule>
  </conditionalFormatting>
  <conditionalFormatting sqref="A3:D3">
    <cfRule type="cellIs" dxfId="1241" priority="12" stopIfTrue="1" operator="equal">
      <formula>0</formula>
    </cfRule>
  </conditionalFormatting>
  <conditionalFormatting sqref="E2:H2">
    <cfRule type="cellIs" dxfId="1240" priority="10" operator="equal">
      <formula>"отчетено НЕРАВНЕНИЕ в таблица 'Status'!"</formula>
    </cfRule>
    <cfRule type="cellIs" dxfId="1239" priority="11" operator="equal">
      <formula>0</formula>
    </cfRule>
  </conditionalFormatting>
  <conditionalFormatting sqref="D6:E6">
    <cfRule type="cellIs" dxfId="1238" priority="9" operator="notEqual">
      <formula>0</formula>
    </cfRule>
  </conditionalFormatting>
  <conditionalFormatting sqref="G6:H6">
    <cfRule type="cellIs" dxfId="1237" priority="8" operator="notEqual">
      <formula>0</formula>
    </cfRule>
  </conditionalFormatting>
  <conditionalFormatting sqref="J2:K2">
    <cfRule type="cellIs" dxfId="1236" priority="7" operator="notEqual">
      <formula>0</formula>
    </cfRule>
  </conditionalFormatting>
  <conditionalFormatting sqref="M2:N2">
    <cfRule type="cellIs" dxfId="1235" priority="6" operator="notEqual">
      <formula>0</formula>
    </cfRule>
  </conditionalFormatting>
  <conditionalFormatting sqref="P100">
    <cfRule type="cellIs" dxfId="1234" priority="5" stopIfTrue="1" operator="equal">
      <formula>"НЕРАВНЕНИЕ !"</formula>
    </cfRule>
  </conditionalFormatting>
  <conditionalFormatting sqref="P101">
    <cfRule type="cellIs" dxfId="1233" priority="4" stopIfTrue="1" operator="notEqual">
      <formula>0</formula>
    </cfRule>
  </conditionalFormatting>
  <conditionalFormatting sqref="Q101">
    <cfRule type="cellIs" dxfId="1232" priority="3" stopIfTrue="1" operator="notEqual">
      <formula>0</formula>
    </cfRule>
  </conditionalFormatting>
  <conditionalFormatting sqref="Q100">
    <cfRule type="cellIs" dxfId="1231" priority="2" stopIfTrue="1" operator="equal">
      <formula>"НЕРАВНЕНИЕ !"</formula>
    </cfRule>
  </conditionalFormatting>
  <conditionalFormatting sqref="M62">
    <cfRule type="cellIs" dxfId="1230" priority="1" stopIfTrue="1" operator="equal">
      <formula>"НЕРАВНЕНИЕ !"</formula>
    </cfRule>
  </conditionalFormatting>
  <pageMargins left="0.7" right="0.7" top="0.75" bottom="0.75" header="0.3" footer="0.3"/>
  <legacy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D999"/>
  <sheetViews>
    <sheetView workbookViewId="0">
      <selection activeCell="K20" sqref="K20"/>
    </sheetView>
  </sheetViews>
  <sheetFormatPr defaultRowHeight="15.75" x14ac:dyDescent="0.25"/>
  <cols>
    <col min="1" max="1" width="6.140625" style="8" customWidth="1"/>
    <col min="2" max="2" width="8.7109375" style="8" customWidth="1"/>
    <col min="3" max="3" width="9.7109375" style="8" customWidth="1"/>
    <col min="4" max="4" width="9.42578125" style="8" customWidth="1"/>
    <col min="5" max="5" width="9.140625" style="8"/>
    <col min="6" max="6" width="9.85546875" style="8" customWidth="1"/>
    <col min="7" max="7" width="9" style="8" customWidth="1"/>
    <col min="8" max="8" width="8.140625" style="8" customWidth="1"/>
    <col min="9" max="9" width="10.7109375" style="8" customWidth="1"/>
    <col min="10" max="10" width="1.140625" style="8" customWidth="1"/>
    <col min="11" max="11" width="11.140625" style="8" customWidth="1"/>
    <col min="12" max="12" width="12" style="8" customWidth="1"/>
    <col min="13" max="13" width="2.28515625" style="611" customWidth="1"/>
    <col min="14" max="14" width="7.28515625" style="612" customWidth="1"/>
    <col min="15" max="20" width="21" style="613" customWidth="1"/>
    <col min="21" max="21" width="1" style="611" customWidth="1"/>
    <col min="22" max="27" width="21" style="613" customWidth="1"/>
    <col min="28" max="28" width="1" style="611" customWidth="1"/>
    <col min="29" max="34" width="21" style="613" customWidth="1"/>
    <col min="35" max="35" width="30.28515625" style="611" customWidth="1"/>
    <col min="36" max="36" width="7.28515625" style="612" customWidth="1"/>
    <col min="37" max="42" width="21" style="613" customWidth="1"/>
    <col min="43" max="43" width="4" style="8" customWidth="1"/>
    <col min="44" max="46" width="20.42578125" style="613" customWidth="1"/>
    <col min="47" max="47" width="2.28515625" style="8" customWidth="1"/>
    <col min="48" max="50" width="26.140625" style="8" customWidth="1"/>
    <col min="51" max="51" width="2.28515625" style="8" customWidth="1"/>
    <col min="52" max="54" width="9.140625" style="8"/>
    <col min="55" max="55" width="2.28515625" style="8" customWidth="1"/>
    <col min="56" max="256" width="9.140625" style="8"/>
    <col min="257" max="257" width="6.140625" style="8" customWidth="1"/>
    <col min="258" max="258" width="8.7109375" style="8" customWidth="1"/>
    <col min="259" max="259" width="9.7109375" style="8" customWidth="1"/>
    <col min="260" max="260" width="9.42578125" style="8" customWidth="1"/>
    <col min="261" max="261" width="9.140625" style="8"/>
    <col min="262" max="262" width="9.85546875" style="8" customWidth="1"/>
    <col min="263" max="263" width="9" style="8" customWidth="1"/>
    <col min="264" max="264" width="8.140625" style="8" customWidth="1"/>
    <col min="265" max="265" width="10.7109375" style="8" customWidth="1"/>
    <col min="266" max="266" width="1.140625" style="8" customWidth="1"/>
    <col min="267" max="267" width="11.140625" style="8" customWidth="1"/>
    <col min="268" max="268" width="12" style="8" customWidth="1"/>
    <col min="269" max="269" width="2.28515625" style="8" customWidth="1"/>
    <col min="270" max="270" width="7.28515625" style="8" customWidth="1"/>
    <col min="271" max="276" width="21" style="8" customWidth="1"/>
    <col min="277" max="277" width="1" style="8" customWidth="1"/>
    <col min="278" max="283" width="21" style="8" customWidth="1"/>
    <col min="284" max="284" width="1" style="8" customWidth="1"/>
    <col min="285" max="290" width="21" style="8" customWidth="1"/>
    <col min="291" max="291" width="30.28515625" style="8" customWidth="1"/>
    <col min="292" max="292" width="7.28515625" style="8" customWidth="1"/>
    <col min="293" max="298" width="21" style="8" customWidth="1"/>
    <col min="299" max="299" width="4" style="8" customWidth="1"/>
    <col min="300" max="302" width="20.42578125" style="8" customWidth="1"/>
    <col min="303" max="303" width="2.28515625" style="8" customWidth="1"/>
    <col min="304" max="306" width="26.140625" style="8" customWidth="1"/>
    <col min="307" max="307" width="2.28515625" style="8" customWidth="1"/>
    <col min="308" max="310" width="9.140625" style="8"/>
    <col min="311" max="311" width="2.28515625" style="8" customWidth="1"/>
    <col min="312" max="512" width="9.140625" style="8"/>
    <col min="513" max="513" width="6.140625" style="8" customWidth="1"/>
    <col min="514" max="514" width="8.7109375" style="8" customWidth="1"/>
    <col min="515" max="515" width="9.7109375" style="8" customWidth="1"/>
    <col min="516" max="516" width="9.42578125" style="8" customWidth="1"/>
    <col min="517" max="517" width="9.140625" style="8"/>
    <col min="518" max="518" width="9.85546875" style="8" customWidth="1"/>
    <col min="519" max="519" width="9" style="8" customWidth="1"/>
    <col min="520" max="520" width="8.140625" style="8" customWidth="1"/>
    <col min="521" max="521" width="10.7109375" style="8" customWidth="1"/>
    <col min="522" max="522" width="1.140625" style="8" customWidth="1"/>
    <col min="523" max="523" width="11.140625" style="8" customWidth="1"/>
    <col min="524" max="524" width="12" style="8" customWidth="1"/>
    <col min="525" max="525" width="2.28515625" style="8" customWidth="1"/>
    <col min="526" max="526" width="7.28515625" style="8" customWidth="1"/>
    <col min="527" max="532" width="21" style="8" customWidth="1"/>
    <col min="533" max="533" width="1" style="8" customWidth="1"/>
    <col min="534" max="539" width="21" style="8" customWidth="1"/>
    <col min="540" max="540" width="1" style="8" customWidth="1"/>
    <col min="541" max="546" width="21" style="8" customWidth="1"/>
    <col min="547" max="547" width="30.28515625" style="8" customWidth="1"/>
    <col min="548" max="548" width="7.28515625" style="8" customWidth="1"/>
    <col min="549" max="554" width="21" style="8" customWidth="1"/>
    <col min="555" max="555" width="4" style="8" customWidth="1"/>
    <col min="556" max="558" width="20.42578125" style="8" customWidth="1"/>
    <col min="559" max="559" width="2.28515625" style="8" customWidth="1"/>
    <col min="560" max="562" width="26.140625" style="8" customWidth="1"/>
    <col min="563" max="563" width="2.28515625" style="8" customWidth="1"/>
    <col min="564" max="566" width="9.140625" style="8"/>
    <col min="567" max="567" width="2.28515625" style="8" customWidth="1"/>
    <col min="568" max="768" width="9.140625" style="8"/>
    <col min="769" max="769" width="6.140625" style="8" customWidth="1"/>
    <col min="770" max="770" width="8.7109375" style="8" customWidth="1"/>
    <col min="771" max="771" width="9.7109375" style="8" customWidth="1"/>
    <col min="772" max="772" width="9.42578125" style="8" customWidth="1"/>
    <col min="773" max="773" width="9.140625" style="8"/>
    <col min="774" max="774" width="9.85546875" style="8" customWidth="1"/>
    <col min="775" max="775" width="9" style="8" customWidth="1"/>
    <col min="776" max="776" width="8.140625" style="8" customWidth="1"/>
    <col min="777" max="777" width="10.7109375" style="8" customWidth="1"/>
    <col min="778" max="778" width="1.140625" style="8" customWidth="1"/>
    <col min="779" max="779" width="11.140625" style="8" customWidth="1"/>
    <col min="780" max="780" width="12" style="8" customWidth="1"/>
    <col min="781" max="781" width="2.28515625" style="8" customWidth="1"/>
    <col min="782" max="782" width="7.28515625" style="8" customWidth="1"/>
    <col min="783" max="788" width="21" style="8" customWidth="1"/>
    <col min="789" max="789" width="1" style="8" customWidth="1"/>
    <col min="790" max="795" width="21" style="8" customWidth="1"/>
    <col min="796" max="796" width="1" style="8" customWidth="1"/>
    <col min="797" max="802" width="21" style="8" customWidth="1"/>
    <col min="803" max="803" width="30.28515625" style="8" customWidth="1"/>
    <col min="804" max="804" width="7.28515625" style="8" customWidth="1"/>
    <col min="805" max="810" width="21" style="8" customWidth="1"/>
    <col min="811" max="811" width="4" style="8" customWidth="1"/>
    <col min="812" max="814" width="20.42578125" style="8" customWidth="1"/>
    <col min="815" max="815" width="2.28515625" style="8" customWidth="1"/>
    <col min="816" max="818" width="26.140625" style="8" customWidth="1"/>
    <col min="819" max="819" width="2.28515625" style="8" customWidth="1"/>
    <col min="820" max="822" width="9.140625" style="8"/>
    <col min="823" max="823" width="2.28515625" style="8" customWidth="1"/>
    <col min="824" max="1024" width="9.140625" style="8"/>
    <col min="1025" max="1025" width="6.140625" style="8" customWidth="1"/>
    <col min="1026" max="1026" width="8.7109375" style="8" customWidth="1"/>
    <col min="1027" max="1027" width="9.7109375" style="8" customWidth="1"/>
    <col min="1028" max="1028" width="9.42578125" style="8" customWidth="1"/>
    <col min="1029" max="1029" width="9.140625" style="8"/>
    <col min="1030" max="1030" width="9.85546875" style="8" customWidth="1"/>
    <col min="1031" max="1031" width="9" style="8" customWidth="1"/>
    <col min="1032" max="1032" width="8.140625" style="8" customWidth="1"/>
    <col min="1033" max="1033" width="10.7109375" style="8" customWidth="1"/>
    <col min="1034" max="1034" width="1.140625" style="8" customWidth="1"/>
    <col min="1035" max="1035" width="11.140625" style="8" customWidth="1"/>
    <col min="1036" max="1036" width="12" style="8" customWidth="1"/>
    <col min="1037" max="1037" width="2.28515625" style="8" customWidth="1"/>
    <col min="1038" max="1038" width="7.28515625" style="8" customWidth="1"/>
    <col min="1039" max="1044" width="21" style="8" customWidth="1"/>
    <col min="1045" max="1045" width="1" style="8" customWidth="1"/>
    <col min="1046" max="1051" width="21" style="8" customWidth="1"/>
    <col min="1052" max="1052" width="1" style="8" customWidth="1"/>
    <col min="1053" max="1058" width="21" style="8" customWidth="1"/>
    <col min="1059" max="1059" width="30.28515625" style="8" customWidth="1"/>
    <col min="1060" max="1060" width="7.28515625" style="8" customWidth="1"/>
    <col min="1061" max="1066" width="21" style="8" customWidth="1"/>
    <col min="1067" max="1067" width="4" style="8" customWidth="1"/>
    <col min="1068" max="1070" width="20.42578125" style="8" customWidth="1"/>
    <col min="1071" max="1071" width="2.28515625" style="8" customWidth="1"/>
    <col min="1072" max="1074" width="26.140625" style="8" customWidth="1"/>
    <col min="1075" max="1075" width="2.28515625" style="8" customWidth="1"/>
    <col min="1076" max="1078" width="9.140625" style="8"/>
    <col min="1079" max="1079" width="2.28515625" style="8" customWidth="1"/>
    <col min="1080" max="1280" width="9.140625" style="8"/>
    <col min="1281" max="1281" width="6.140625" style="8" customWidth="1"/>
    <col min="1282" max="1282" width="8.7109375" style="8" customWidth="1"/>
    <col min="1283" max="1283" width="9.7109375" style="8" customWidth="1"/>
    <col min="1284" max="1284" width="9.42578125" style="8" customWidth="1"/>
    <col min="1285" max="1285" width="9.140625" style="8"/>
    <col min="1286" max="1286" width="9.85546875" style="8" customWidth="1"/>
    <col min="1287" max="1287" width="9" style="8" customWidth="1"/>
    <col min="1288" max="1288" width="8.140625" style="8" customWidth="1"/>
    <col min="1289" max="1289" width="10.7109375" style="8" customWidth="1"/>
    <col min="1290" max="1290" width="1.140625" style="8" customWidth="1"/>
    <col min="1291" max="1291" width="11.140625" style="8" customWidth="1"/>
    <col min="1292" max="1292" width="12" style="8" customWidth="1"/>
    <col min="1293" max="1293" width="2.28515625" style="8" customWidth="1"/>
    <col min="1294" max="1294" width="7.28515625" style="8" customWidth="1"/>
    <col min="1295" max="1300" width="21" style="8" customWidth="1"/>
    <col min="1301" max="1301" width="1" style="8" customWidth="1"/>
    <col min="1302" max="1307" width="21" style="8" customWidth="1"/>
    <col min="1308" max="1308" width="1" style="8" customWidth="1"/>
    <col min="1309" max="1314" width="21" style="8" customWidth="1"/>
    <col min="1315" max="1315" width="30.28515625" style="8" customWidth="1"/>
    <col min="1316" max="1316" width="7.28515625" style="8" customWidth="1"/>
    <col min="1317" max="1322" width="21" style="8" customWidth="1"/>
    <col min="1323" max="1323" width="4" style="8" customWidth="1"/>
    <col min="1324" max="1326" width="20.42578125" style="8" customWidth="1"/>
    <col min="1327" max="1327" width="2.28515625" style="8" customWidth="1"/>
    <col min="1328" max="1330" width="26.140625" style="8" customWidth="1"/>
    <col min="1331" max="1331" width="2.28515625" style="8" customWidth="1"/>
    <col min="1332" max="1334" width="9.140625" style="8"/>
    <col min="1335" max="1335" width="2.28515625" style="8" customWidth="1"/>
    <col min="1336" max="1536" width="9.140625" style="8"/>
    <col min="1537" max="1537" width="6.140625" style="8" customWidth="1"/>
    <col min="1538" max="1538" width="8.7109375" style="8" customWidth="1"/>
    <col min="1539" max="1539" width="9.7109375" style="8" customWidth="1"/>
    <col min="1540" max="1540" width="9.42578125" style="8" customWidth="1"/>
    <col min="1541" max="1541" width="9.140625" style="8"/>
    <col min="1542" max="1542" width="9.85546875" style="8" customWidth="1"/>
    <col min="1543" max="1543" width="9" style="8" customWidth="1"/>
    <col min="1544" max="1544" width="8.140625" style="8" customWidth="1"/>
    <col min="1545" max="1545" width="10.7109375" style="8" customWidth="1"/>
    <col min="1546" max="1546" width="1.140625" style="8" customWidth="1"/>
    <col min="1547" max="1547" width="11.140625" style="8" customWidth="1"/>
    <col min="1548" max="1548" width="12" style="8" customWidth="1"/>
    <col min="1549" max="1549" width="2.28515625" style="8" customWidth="1"/>
    <col min="1550" max="1550" width="7.28515625" style="8" customWidth="1"/>
    <col min="1551" max="1556" width="21" style="8" customWidth="1"/>
    <col min="1557" max="1557" width="1" style="8" customWidth="1"/>
    <col min="1558" max="1563" width="21" style="8" customWidth="1"/>
    <col min="1564" max="1564" width="1" style="8" customWidth="1"/>
    <col min="1565" max="1570" width="21" style="8" customWidth="1"/>
    <col min="1571" max="1571" width="30.28515625" style="8" customWidth="1"/>
    <col min="1572" max="1572" width="7.28515625" style="8" customWidth="1"/>
    <col min="1573" max="1578" width="21" style="8" customWidth="1"/>
    <col min="1579" max="1579" width="4" style="8" customWidth="1"/>
    <col min="1580" max="1582" width="20.42578125" style="8" customWidth="1"/>
    <col min="1583" max="1583" width="2.28515625" style="8" customWidth="1"/>
    <col min="1584" max="1586" width="26.140625" style="8" customWidth="1"/>
    <col min="1587" max="1587" width="2.28515625" style="8" customWidth="1"/>
    <col min="1588" max="1590" width="9.140625" style="8"/>
    <col min="1591" max="1591" width="2.28515625" style="8" customWidth="1"/>
    <col min="1592" max="1792" width="9.140625" style="8"/>
    <col min="1793" max="1793" width="6.140625" style="8" customWidth="1"/>
    <col min="1794" max="1794" width="8.7109375" style="8" customWidth="1"/>
    <col min="1795" max="1795" width="9.7109375" style="8" customWidth="1"/>
    <col min="1796" max="1796" width="9.42578125" style="8" customWidth="1"/>
    <col min="1797" max="1797" width="9.140625" style="8"/>
    <col min="1798" max="1798" width="9.85546875" style="8" customWidth="1"/>
    <col min="1799" max="1799" width="9" style="8" customWidth="1"/>
    <col min="1800" max="1800" width="8.140625" style="8" customWidth="1"/>
    <col min="1801" max="1801" width="10.7109375" style="8" customWidth="1"/>
    <col min="1802" max="1802" width="1.140625" style="8" customWidth="1"/>
    <col min="1803" max="1803" width="11.140625" style="8" customWidth="1"/>
    <col min="1804" max="1804" width="12" style="8" customWidth="1"/>
    <col min="1805" max="1805" width="2.28515625" style="8" customWidth="1"/>
    <col min="1806" max="1806" width="7.28515625" style="8" customWidth="1"/>
    <col min="1807" max="1812" width="21" style="8" customWidth="1"/>
    <col min="1813" max="1813" width="1" style="8" customWidth="1"/>
    <col min="1814" max="1819" width="21" style="8" customWidth="1"/>
    <col min="1820" max="1820" width="1" style="8" customWidth="1"/>
    <col min="1821" max="1826" width="21" style="8" customWidth="1"/>
    <col min="1827" max="1827" width="30.28515625" style="8" customWidth="1"/>
    <col min="1828" max="1828" width="7.28515625" style="8" customWidth="1"/>
    <col min="1829" max="1834" width="21" style="8" customWidth="1"/>
    <col min="1835" max="1835" width="4" style="8" customWidth="1"/>
    <col min="1836" max="1838" width="20.42578125" style="8" customWidth="1"/>
    <col min="1839" max="1839" width="2.28515625" style="8" customWidth="1"/>
    <col min="1840" max="1842" width="26.140625" style="8" customWidth="1"/>
    <col min="1843" max="1843" width="2.28515625" style="8" customWidth="1"/>
    <col min="1844" max="1846" width="9.140625" style="8"/>
    <col min="1847" max="1847" width="2.28515625" style="8" customWidth="1"/>
    <col min="1848" max="2048" width="9.140625" style="8"/>
    <col min="2049" max="2049" width="6.140625" style="8" customWidth="1"/>
    <col min="2050" max="2050" width="8.7109375" style="8" customWidth="1"/>
    <col min="2051" max="2051" width="9.7109375" style="8" customWidth="1"/>
    <col min="2052" max="2052" width="9.42578125" style="8" customWidth="1"/>
    <col min="2053" max="2053" width="9.140625" style="8"/>
    <col min="2054" max="2054" width="9.85546875" style="8" customWidth="1"/>
    <col min="2055" max="2055" width="9" style="8" customWidth="1"/>
    <col min="2056" max="2056" width="8.140625" style="8" customWidth="1"/>
    <col min="2057" max="2057" width="10.7109375" style="8" customWidth="1"/>
    <col min="2058" max="2058" width="1.140625" style="8" customWidth="1"/>
    <col min="2059" max="2059" width="11.140625" style="8" customWidth="1"/>
    <col min="2060" max="2060" width="12" style="8" customWidth="1"/>
    <col min="2061" max="2061" width="2.28515625" style="8" customWidth="1"/>
    <col min="2062" max="2062" width="7.28515625" style="8" customWidth="1"/>
    <col min="2063" max="2068" width="21" style="8" customWidth="1"/>
    <col min="2069" max="2069" width="1" style="8" customWidth="1"/>
    <col min="2070" max="2075" width="21" style="8" customWidth="1"/>
    <col min="2076" max="2076" width="1" style="8" customWidth="1"/>
    <col min="2077" max="2082" width="21" style="8" customWidth="1"/>
    <col min="2083" max="2083" width="30.28515625" style="8" customWidth="1"/>
    <col min="2084" max="2084" width="7.28515625" style="8" customWidth="1"/>
    <col min="2085" max="2090" width="21" style="8" customWidth="1"/>
    <col min="2091" max="2091" width="4" style="8" customWidth="1"/>
    <col min="2092" max="2094" width="20.42578125" style="8" customWidth="1"/>
    <col min="2095" max="2095" width="2.28515625" style="8" customWidth="1"/>
    <col min="2096" max="2098" width="26.140625" style="8" customWidth="1"/>
    <col min="2099" max="2099" width="2.28515625" style="8" customWidth="1"/>
    <col min="2100" max="2102" width="9.140625" style="8"/>
    <col min="2103" max="2103" width="2.28515625" style="8" customWidth="1"/>
    <col min="2104" max="2304" width="9.140625" style="8"/>
    <col min="2305" max="2305" width="6.140625" style="8" customWidth="1"/>
    <col min="2306" max="2306" width="8.7109375" style="8" customWidth="1"/>
    <col min="2307" max="2307" width="9.7109375" style="8" customWidth="1"/>
    <col min="2308" max="2308" width="9.42578125" style="8" customWidth="1"/>
    <col min="2309" max="2309" width="9.140625" style="8"/>
    <col min="2310" max="2310" width="9.85546875" style="8" customWidth="1"/>
    <col min="2311" max="2311" width="9" style="8" customWidth="1"/>
    <col min="2312" max="2312" width="8.140625" style="8" customWidth="1"/>
    <col min="2313" max="2313" width="10.7109375" style="8" customWidth="1"/>
    <col min="2314" max="2314" width="1.140625" style="8" customWidth="1"/>
    <col min="2315" max="2315" width="11.140625" style="8" customWidth="1"/>
    <col min="2316" max="2316" width="12" style="8" customWidth="1"/>
    <col min="2317" max="2317" width="2.28515625" style="8" customWidth="1"/>
    <col min="2318" max="2318" width="7.28515625" style="8" customWidth="1"/>
    <col min="2319" max="2324" width="21" style="8" customWidth="1"/>
    <col min="2325" max="2325" width="1" style="8" customWidth="1"/>
    <col min="2326" max="2331" width="21" style="8" customWidth="1"/>
    <col min="2332" max="2332" width="1" style="8" customWidth="1"/>
    <col min="2333" max="2338" width="21" style="8" customWidth="1"/>
    <col min="2339" max="2339" width="30.28515625" style="8" customWidth="1"/>
    <col min="2340" max="2340" width="7.28515625" style="8" customWidth="1"/>
    <col min="2341" max="2346" width="21" style="8" customWidth="1"/>
    <col min="2347" max="2347" width="4" style="8" customWidth="1"/>
    <col min="2348" max="2350" width="20.42578125" style="8" customWidth="1"/>
    <col min="2351" max="2351" width="2.28515625" style="8" customWidth="1"/>
    <col min="2352" max="2354" width="26.140625" style="8" customWidth="1"/>
    <col min="2355" max="2355" width="2.28515625" style="8" customWidth="1"/>
    <col min="2356" max="2358" width="9.140625" style="8"/>
    <col min="2359" max="2359" width="2.28515625" style="8" customWidth="1"/>
    <col min="2360" max="2560" width="9.140625" style="8"/>
    <col min="2561" max="2561" width="6.140625" style="8" customWidth="1"/>
    <col min="2562" max="2562" width="8.7109375" style="8" customWidth="1"/>
    <col min="2563" max="2563" width="9.7109375" style="8" customWidth="1"/>
    <col min="2564" max="2564" width="9.42578125" style="8" customWidth="1"/>
    <col min="2565" max="2565" width="9.140625" style="8"/>
    <col min="2566" max="2566" width="9.85546875" style="8" customWidth="1"/>
    <col min="2567" max="2567" width="9" style="8" customWidth="1"/>
    <col min="2568" max="2568" width="8.140625" style="8" customWidth="1"/>
    <col min="2569" max="2569" width="10.7109375" style="8" customWidth="1"/>
    <col min="2570" max="2570" width="1.140625" style="8" customWidth="1"/>
    <col min="2571" max="2571" width="11.140625" style="8" customWidth="1"/>
    <col min="2572" max="2572" width="12" style="8" customWidth="1"/>
    <col min="2573" max="2573" width="2.28515625" style="8" customWidth="1"/>
    <col min="2574" max="2574" width="7.28515625" style="8" customWidth="1"/>
    <col min="2575" max="2580" width="21" style="8" customWidth="1"/>
    <col min="2581" max="2581" width="1" style="8" customWidth="1"/>
    <col min="2582" max="2587" width="21" style="8" customWidth="1"/>
    <col min="2588" max="2588" width="1" style="8" customWidth="1"/>
    <col min="2589" max="2594" width="21" style="8" customWidth="1"/>
    <col min="2595" max="2595" width="30.28515625" style="8" customWidth="1"/>
    <col min="2596" max="2596" width="7.28515625" style="8" customWidth="1"/>
    <col min="2597" max="2602" width="21" style="8" customWidth="1"/>
    <col min="2603" max="2603" width="4" style="8" customWidth="1"/>
    <col min="2604" max="2606" width="20.42578125" style="8" customWidth="1"/>
    <col min="2607" max="2607" width="2.28515625" style="8" customWidth="1"/>
    <col min="2608" max="2610" width="26.140625" style="8" customWidth="1"/>
    <col min="2611" max="2611" width="2.28515625" style="8" customWidth="1"/>
    <col min="2612" max="2614" width="9.140625" style="8"/>
    <col min="2615" max="2615" width="2.28515625" style="8" customWidth="1"/>
    <col min="2616" max="2816" width="9.140625" style="8"/>
    <col min="2817" max="2817" width="6.140625" style="8" customWidth="1"/>
    <col min="2818" max="2818" width="8.7109375" style="8" customWidth="1"/>
    <col min="2819" max="2819" width="9.7109375" style="8" customWidth="1"/>
    <col min="2820" max="2820" width="9.42578125" style="8" customWidth="1"/>
    <col min="2821" max="2821" width="9.140625" style="8"/>
    <col min="2822" max="2822" width="9.85546875" style="8" customWidth="1"/>
    <col min="2823" max="2823" width="9" style="8" customWidth="1"/>
    <col min="2824" max="2824" width="8.140625" style="8" customWidth="1"/>
    <col min="2825" max="2825" width="10.7109375" style="8" customWidth="1"/>
    <col min="2826" max="2826" width="1.140625" style="8" customWidth="1"/>
    <col min="2827" max="2827" width="11.140625" style="8" customWidth="1"/>
    <col min="2828" max="2828" width="12" style="8" customWidth="1"/>
    <col min="2829" max="2829" width="2.28515625" style="8" customWidth="1"/>
    <col min="2830" max="2830" width="7.28515625" style="8" customWidth="1"/>
    <col min="2831" max="2836" width="21" style="8" customWidth="1"/>
    <col min="2837" max="2837" width="1" style="8" customWidth="1"/>
    <col min="2838" max="2843" width="21" style="8" customWidth="1"/>
    <col min="2844" max="2844" width="1" style="8" customWidth="1"/>
    <col min="2845" max="2850" width="21" style="8" customWidth="1"/>
    <col min="2851" max="2851" width="30.28515625" style="8" customWidth="1"/>
    <col min="2852" max="2852" width="7.28515625" style="8" customWidth="1"/>
    <col min="2853" max="2858" width="21" style="8" customWidth="1"/>
    <col min="2859" max="2859" width="4" style="8" customWidth="1"/>
    <col min="2860" max="2862" width="20.42578125" style="8" customWidth="1"/>
    <col min="2863" max="2863" width="2.28515625" style="8" customWidth="1"/>
    <col min="2864" max="2866" width="26.140625" style="8" customWidth="1"/>
    <col min="2867" max="2867" width="2.28515625" style="8" customWidth="1"/>
    <col min="2868" max="2870" width="9.140625" style="8"/>
    <col min="2871" max="2871" width="2.28515625" style="8" customWidth="1"/>
    <col min="2872" max="3072" width="9.140625" style="8"/>
    <col min="3073" max="3073" width="6.140625" style="8" customWidth="1"/>
    <col min="3074" max="3074" width="8.7109375" style="8" customWidth="1"/>
    <col min="3075" max="3075" width="9.7109375" style="8" customWidth="1"/>
    <col min="3076" max="3076" width="9.42578125" style="8" customWidth="1"/>
    <col min="3077" max="3077" width="9.140625" style="8"/>
    <col min="3078" max="3078" width="9.85546875" style="8" customWidth="1"/>
    <col min="3079" max="3079" width="9" style="8" customWidth="1"/>
    <col min="3080" max="3080" width="8.140625" style="8" customWidth="1"/>
    <col min="3081" max="3081" width="10.7109375" style="8" customWidth="1"/>
    <col min="3082" max="3082" width="1.140625" style="8" customWidth="1"/>
    <col min="3083" max="3083" width="11.140625" style="8" customWidth="1"/>
    <col min="3084" max="3084" width="12" style="8" customWidth="1"/>
    <col min="3085" max="3085" width="2.28515625" style="8" customWidth="1"/>
    <col min="3086" max="3086" width="7.28515625" style="8" customWidth="1"/>
    <col min="3087" max="3092" width="21" style="8" customWidth="1"/>
    <col min="3093" max="3093" width="1" style="8" customWidth="1"/>
    <col min="3094" max="3099" width="21" style="8" customWidth="1"/>
    <col min="3100" max="3100" width="1" style="8" customWidth="1"/>
    <col min="3101" max="3106" width="21" style="8" customWidth="1"/>
    <col min="3107" max="3107" width="30.28515625" style="8" customWidth="1"/>
    <col min="3108" max="3108" width="7.28515625" style="8" customWidth="1"/>
    <col min="3109" max="3114" width="21" style="8" customWidth="1"/>
    <col min="3115" max="3115" width="4" style="8" customWidth="1"/>
    <col min="3116" max="3118" width="20.42578125" style="8" customWidth="1"/>
    <col min="3119" max="3119" width="2.28515625" style="8" customWidth="1"/>
    <col min="3120" max="3122" width="26.140625" style="8" customWidth="1"/>
    <col min="3123" max="3123" width="2.28515625" style="8" customWidth="1"/>
    <col min="3124" max="3126" width="9.140625" style="8"/>
    <col min="3127" max="3127" width="2.28515625" style="8" customWidth="1"/>
    <col min="3128" max="3328" width="9.140625" style="8"/>
    <col min="3329" max="3329" width="6.140625" style="8" customWidth="1"/>
    <col min="3330" max="3330" width="8.7109375" style="8" customWidth="1"/>
    <col min="3331" max="3331" width="9.7109375" style="8" customWidth="1"/>
    <col min="3332" max="3332" width="9.42578125" style="8" customWidth="1"/>
    <col min="3333" max="3333" width="9.140625" style="8"/>
    <col min="3334" max="3334" width="9.85546875" style="8" customWidth="1"/>
    <col min="3335" max="3335" width="9" style="8" customWidth="1"/>
    <col min="3336" max="3336" width="8.140625" style="8" customWidth="1"/>
    <col min="3337" max="3337" width="10.7109375" style="8" customWidth="1"/>
    <col min="3338" max="3338" width="1.140625" style="8" customWidth="1"/>
    <col min="3339" max="3339" width="11.140625" style="8" customWidth="1"/>
    <col min="3340" max="3340" width="12" style="8" customWidth="1"/>
    <col min="3341" max="3341" width="2.28515625" style="8" customWidth="1"/>
    <col min="3342" max="3342" width="7.28515625" style="8" customWidth="1"/>
    <col min="3343" max="3348" width="21" style="8" customWidth="1"/>
    <col min="3349" max="3349" width="1" style="8" customWidth="1"/>
    <col min="3350" max="3355" width="21" style="8" customWidth="1"/>
    <col min="3356" max="3356" width="1" style="8" customWidth="1"/>
    <col min="3357" max="3362" width="21" style="8" customWidth="1"/>
    <col min="3363" max="3363" width="30.28515625" style="8" customWidth="1"/>
    <col min="3364" max="3364" width="7.28515625" style="8" customWidth="1"/>
    <col min="3365" max="3370" width="21" style="8" customWidth="1"/>
    <col min="3371" max="3371" width="4" style="8" customWidth="1"/>
    <col min="3372" max="3374" width="20.42578125" style="8" customWidth="1"/>
    <col min="3375" max="3375" width="2.28515625" style="8" customWidth="1"/>
    <col min="3376" max="3378" width="26.140625" style="8" customWidth="1"/>
    <col min="3379" max="3379" width="2.28515625" style="8" customWidth="1"/>
    <col min="3380" max="3382" width="9.140625" style="8"/>
    <col min="3383" max="3383" width="2.28515625" style="8" customWidth="1"/>
    <col min="3384" max="3584" width="9.140625" style="8"/>
    <col min="3585" max="3585" width="6.140625" style="8" customWidth="1"/>
    <col min="3586" max="3586" width="8.7109375" style="8" customWidth="1"/>
    <col min="3587" max="3587" width="9.7109375" style="8" customWidth="1"/>
    <col min="3588" max="3588" width="9.42578125" style="8" customWidth="1"/>
    <col min="3589" max="3589" width="9.140625" style="8"/>
    <col min="3590" max="3590" width="9.85546875" style="8" customWidth="1"/>
    <col min="3591" max="3591" width="9" style="8" customWidth="1"/>
    <col min="3592" max="3592" width="8.140625" style="8" customWidth="1"/>
    <col min="3593" max="3593" width="10.7109375" style="8" customWidth="1"/>
    <col min="3594" max="3594" width="1.140625" style="8" customWidth="1"/>
    <col min="3595" max="3595" width="11.140625" style="8" customWidth="1"/>
    <col min="3596" max="3596" width="12" style="8" customWidth="1"/>
    <col min="3597" max="3597" width="2.28515625" style="8" customWidth="1"/>
    <col min="3598" max="3598" width="7.28515625" style="8" customWidth="1"/>
    <col min="3599" max="3604" width="21" style="8" customWidth="1"/>
    <col min="3605" max="3605" width="1" style="8" customWidth="1"/>
    <col min="3606" max="3611" width="21" style="8" customWidth="1"/>
    <col min="3612" max="3612" width="1" style="8" customWidth="1"/>
    <col min="3613" max="3618" width="21" style="8" customWidth="1"/>
    <col min="3619" max="3619" width="30.28515625" style="8" customWidth="1"/>
    <col min="3620" max="3620" width="7.28515625" style="8" customWidth="1"/>
    <col min="3621" max="3626" width="21" style="8" customWidth="1"/>
    <col min="3627" max="3627" width="4" style="8" customWidth="1"/>
    <col min="3628" max="3630" width="20.42578125" style="8" customWidth="1"/>
    <col min="3631" max="3631" width="2.28515625" style="8" customWidth="1"/>
    <col min="3632" max="3634" width="26.140625" style="8" customWidth="1"/>
    <col min="3635" max="3635" width="2.28515625" style="8" customWidth="1"/>
    <col min="3636" max="3638" width="9.140625" style="8"/>
    <col min="3639" max="3639" width="2.28515625" style="8" customWidth="1"/>
    <col min="3640" max="3840" width="9.140625" style="8"/>
    <col min="3841" max="3841" width="6.140625" style="8" customWidth="1"/>
    <col min="3842" max="3842" width="8.7109375" style="8" customWidth="1"/>
    <col min="3843" max="3843" width="9.7109375" style="8" customWidth="1"/>
    <col min="3844" max="3844" width="9.42578125" style="8" customWidth="1"/>
    <col min="3845" max="3845" width="9.140625" style="8"/>
    <col min="3846" max="3846" width="9.85546875" style="8" customWidth="1"/>
    <col min="3847" max="3847" width="9" style="8" customWidth="1"/>
    <col min="3848" max="3848" width="8.140625" style="8" customWidth="1"/>
    <col min="3849" max="3849" width="10.7109375" style="8" customWidth="1"/>
    <col min="3850" max="3850" width="1.140625" style="8" customWidth="1"/>
    <col min="3851" max="3851" width="11.140625" style="8" customWidth="1"/>
    <col min="3852" max="3852" width="12" style="8" customWidth="1"/>
    <col min="3853" max="3853" width="2.28515625" style="8" customWidth="1"/>
    <col min="3854" max="3854" width="7.28515625" style="8" customWidth="1"/>
    <col min="3855" max="3860" width="21" style="8" customWidth="1"/>
    <col min="3861" max="3861" width="1" style="8" customWidth="1"/>
    <col min="3862" max="3867" width="21" style="8" customWidth="1"/>
    <col min="3868" max="3868" width="1" style="8" customWidth="1"/>
    <col min="3869" max="3874" width="21" style="8" customWidth="1"/>
    <col min="3875" max="3875" width="30.28515625" style="8" customWidth="1"/>
    <col min="3876" max="3876" width="7.28515625" style="8" customWidth="1"/>
    <col min="3877" max="3882" width="21" style="8" customWidth="1"/>
    <col min="3883" max="3883" width="4" style="8" customWidth="1"/>
    <col min="3884" max="3886" width="20.42578125" style="8" customWidth="1"/>
    <col min="3887" max="3887" width="2.28515625" style="8" customWidth="1"/>
    <col min="3888" max="3890" width="26.140625" style="8" customWidth="1"/>
    <col min="3891" max="3891" width="2.28515625" style="8" customWidth="1"/>
    <col min="3892" max="3894" width="9.140625" style="8"/>
    <col min="3895" max="3895" width="2.28515625" style="8" customWidth="1"/>
    <col min="3896" max="4096" width="9.140625" style="8"/>
    <col min="4097" max="4097" width="6.140625" style="8" customWidth="1"/>
    <col min="4098" max="4098" width="8.7109375" style="8" customWidth="1"/>
    <col min="4099" max="4099" width="9.7109375" style="8" customWidth="1"/>
    <col min="4100" max="4100" width="9.42578125" style="8" customWidth="1"/>
    <col min="4101" max="4101" width="9.140625" style="8"/>
    <col min="4102" max="4102" width="9.85546875" style="8" customWidth="1"/>
    <col min="4103" max="4103" width="9" style="8" customWidth="1"/>
    <col min="4104" max="4104" width="8.140625" style="8" customWidth="1"/>
    <col min="4105" max="4105" width="10.7109375" style="8" customWidth="1"/>
    <col min="4106" max="4106" width="1.140625" style="8" customWidth="1"/>
    <col min="4107" max="4107" width="11.140625" style="8" customWidth="1"/>
    <col min="4108" max="4108" width="12" style="8" customWidth="1"/>
    <col min="4109" max="4109" width="2.28515625" style="8" customWidth="1"/>
    <col min="4110" max="4110" width="7.28515625" style="8" customWidth="1"/>
    <col min="4111" max="4116" width="21" style="8" customWidth="1"/>
    <col min="4117" max="4117" width="1" style="8" customWidth="1"/>
    <col min="4118" max="4123" width="21" style="8" customWidth="1"/>
    <col min="4124" max="4124" width="1" style="8" customWidth="1"/>
    <col min="4125" max="4130" width="21" style="8" customWidth="1"/>
    <col min="4131" max="4131" width="30.28515625" style="8" customWidth="1"/>
    <col min="4132" max="4132" width="7.28515625" style="8" customWidth="1"/>
    <col min="4133" max="4138" width="21" style="8" customWidth="1"/>
    <col min="4139" max="4139" width="4" style="8" customWidth="1"/>
    <col min="4140" max="4142" width="20.42578125" style="8" customWidth="1"/>
    <col min="4143" max="4143" width="2.28515625" style="8" customWidth="1"/>
    <col min="4144" max="4146" width="26.140625" style="8" customWidth="1"/>
    <col min="4147" max="4147" width="2.28515625" style="8" customWidth="1"/>
    <col min="4148" max="4150" width="9.140625" style="8"/>
    <col min="4151" max="4151" width="2.28515625" style="8" customWidth="1"/>
    <col min="4152" max="4352" width="9.140625" style="8"/>
    <col min="4353" max="4353" width="6.140625" style="8" customWidth="1"/>
    <col min="4354" max="4354" width="8.7109375" style="8" customWidth="1"/>
    <col min="4355" max="4355" width="9.7109375" style="8" customWidth="1"/>
    <col min="4356" max="4356" width="9.42578125" style="8" customWidth="1"/>
    <col min="4357" max="4357" width="9.140625" style="8"/>
    <col min="4358" max="4358" width="9.85546875" style="8" customWidth="1"/>
    <col min="4359" max="4359" width="9" style="8" customWidth="1"/>
    <col min="4360" max="4360" width="8.140625" style="8" customWidth="1"/>
    <col min="4361" max="4361" width="10.7109375" style="8" customWidth="1"/>
    <col min="4362" max="4362" width="1.140625" style="8" customWidth="1"/>
    <col min="4363" max="4363" width="11.140625" style="8" customWidth="1"/>
    <col min="4364" max="4364" width="12" style="8" customWidth="1"/>
    <col min="4365" max="4365" width="2.28515625" style="8" customWidth="1"/>
    <col min="4366" max="4366" width="7.28515625" style="8" customWidth="1"/>
    <col min="4367" max="4372" width="21" style="8" customWidth="1"/>
    <col min="4373" max="4373" width="1" style="8" customWidth="1"/>
    <col min="4374" max="4379" width="21" style="8" customWidth="1"/>
    <col min="4380" max="4380" width="1" style="8" customWidth="1"/>
    <col min="4381" max="4386" width="21" style="8" customWidth="1"/>
    <col min="4387" max="4387" width="30.28515625" style="8" customWidth="1"/>
    <col min="4388" max="4388" width="7.28515625" style="8" customWidth="1"/>
    <col min="4389" max="4394" width="21" style="8" customWidth="1"/>
    <col min="4395" max="4395" width="4" style="8" customWidth="1"/>
    <col min="4396" max="4398" width="20.42578125" style="8" customWidth="1"/>
    <col min="4399" max="4399" width="2.28515625" style="8" customWidth="1"/>
    <col min="4400" max="4402" width="26.140625" style="8" customWidth="1"/>
    <col min="4403" max="4403" width="2.28515625" style="8" customWidth="1"/>
    <col min="4404" max="4406" width="9.140625" style="8"/>
    <col min="4407" max="4407" width="2.28515625" style="8" customWidth="1"/>
    <col min="4408" max="4608" width="9.140625" style="8"/>
    <col min="4609" max="4609" width="6.140625" style="8" customWidth="1"/>
    <col min="4610" max="4610" width="8.7109375" style="8" customWidth="1"/>
    <col min="4611" max="4611" width="9.7109375" style="8" customWidth="1"/>
    <col min="4612" max="4612" width="9.42578125" style="8" customWidth="1"/>
    <col min="4613" max="4613" width="9.140625" style="8"/>
    <col min="4614" max="4614" width="9.85546875" style="8" customWidth="1"/>
    <col min="4615" max="4615" width="9" style="8" customWidth="1"/>
    <col min="4616" max="4616" width="8.140625" style="8" customWidth="1"/>
    <col min="4617" max="4617" width="10.7109375" style="8" customWidth="1"/>
    <col min="4618" max="4618" width="1.140625" style="8" customWidth="1"/>
    <col min="4619" max="4619" width="11.140625" style="8" customWidth="1"/>
    <col min="4620" max="4620" width="12" style="8" customWidth="1"/>
    <col min="4621" max="4621" width="2.28515625" style="8" customWidth="1"/>
    <col min="4622" max="4622" width="7.28515625" style="8" customWidth="1"/>
    <col min="4623" max="4628" width="21" style="8" customWidth="1"/>
    <col min="4629" max="4629" width="1" style="8" customWidth="1"/>
    <col min="4630" max="4635" width="21" style="8" customWidth="1"/>
    <col min="4636" max="4636" width="1" style="8" customWidth="1"/>
    <col min="4637" max="4642" width="21" style="8" customWidth="1"/>
    <col min="4643" max="4643" width="30.28515625" style="8" customWidth="1"/>
    <col min="4644" max="4644" width="7.28515625" style="8" customWidth="1"/>
    <col min="4645" max="4650" width="21" style="8" customWidth="1"/>
    <col min="4651" max="4651" width="4" style="8" customWidth="1"/>
    <col min="4652" max="4654" width="20.42578125" style="8" customWidth="1"/>
    <col min="4655" max="4655" width="2.28515625" style="8" customWidth="1"/>
    <col min="4656" max="4658" width="26.140625" style="8" customWidth="1"/>
    <col min="4659" max="4659" width="2.28515625" style="8" customWidth="1"/>
    <col min="4660" max="4662" width="9.140625" style="8"/>
    <col min="4663" max="4663" width="2.28515625" style="8" customWidth="1"/>
    <col min="4664" max="4864" width="9.140625" style="8"/>
    <col min="4865" max="4865" width="6.140625" style="8" customWidth="1"/>
    <col min="4866" max="4866" width="8.7109375" style="8" customWidth="1"/>
    <col min="4867" max="4867" width="9.7109375" style="8" customWidth="1"/>
    <col min="4868" max="4868" width="9.42578125" style="8" customWidth="1"/>
    <col min="4869" max="4869" width="9.140625" style="8"/>
    <col min="4870" max="4870" width="9.85546875" style="8" customWidth="1"/>
    <col min="4871" max="4871" width="9" style="8" customWidth="1"/>
    <col min="4872" max="4872" width="8.140625" style="8" customWidth="1"/>
    <col min="4873" max="4873" width="10.7109375" style="8" customWidth="1"/>
    <col min="4874" max="4874" width="1.140625" style="8" customWidth="1"/>
    <col min="4875" max="4875" width="11.140625" style="8" customWidth="1"/>
    <col min="4876" max="4876" width="12" style="8" customWidth="1"/>
    <col min="4877" max="4877" width="2.28515625" style="8" customWidth="1"/>
    <col min="4878" max="4878" width="7.28515625" style="8" customWidth="1"/>
    <col min="4879" max="4884" width="21" style="8" customWidth="1"/>
    <col min="4885" max="4885" width="1" style="8" customWidth="1"/>
    <col min="4886" max="4891" width="21" style="8" customWidth="1"/>
    <col min="4892" max="4892" width="1" style="8" customWidth="1"/>
    <col min="4893" max="4898" width="21" style="8" customWidth="1"/>
    <col min="4899" max="4899" width="30.28515625" style="8" customWidth="1"/>
    <col min="4900" max="4900" width="7.28515625" style="8" customWidth="1"/>
    <col min="4901" max="4906" width="21" style="8" customWidth="1"/>
    <col min="4907" max="4907" width="4" style="8" customWidth="1"/>
    <col min="4908" max="4910" width="20.42578125" style="8" customWidth="1"/>
    <col min="4911" max="4911" width="2.28515625" style="8" customWidth="1"/>
    <col min="4912" max="4914" width="26.140625" style="8" customWidth="1"/>
    <col min="4915" max="4915" width="2.28515625" style="8" customWidth="1"/>
    <col min="4916" max="4918" width="9.140625" style="8"/>
    <col min="4919" max="4919" width="2.28515625" style="8" customWidth="1"/>
    <col min="4920" max="5120" width="9.140625" style="8"/>
    <col min="5121" max="5121" width="6.140625" style="8" customWidth="1"/>
    <col min="5122" max="5122" width="8.7109375" style="8" customWidth="1"/>
    <col min="5123" max="5123" width="9.7109375" style="8" customWidth="1"/>
    <col min="5124" max="5124" width="9.42578125" style="8" customWidth="1"/>
    <col min="5125" max="5125" width="9.140625" style="8"/>
    <col min="5126" max="5126" width="9.85546875" style="8" customWidth="1"/>
    <col min="5127" max="5127" width="9" style="8" customWidth="1"/>
    <col min="5128" max="5128" width="8.140625" style="8" customWidth="1"/>
    <col min="5129" max="5129" width="10.7109375" style="8" customWidth="1"/>
    <col min="5130" max="5130" width="1.140625" style="8" customWidth="1"/>
    <col min="5131" max="5131" width="11.140625" style="8" customWidth="1"/>
    <col min="5132" max="5132" width="12" style="8" customWidth="1"/>
    <col min="5133" max="5133" width="2.28515625" style="8" customWidth="1"/>
    <col min="5134" max="5134" width="7.28515625" style="8" customWidth="1"/>
    <col min="5135" max="5140" width="21" style="8" customWidth="1"/>
    <col min="5141" max="5141" width="1" style="8" customWidth="1"/>
    <col min="5142" max="5147" width="21" style="8" customWidth="1"/>
    <col min="5148" max="5148" width="1" style="8" customWidth="1"/>
    <col min="5149" max="5154" width="21" style="8" customWidth="1"/>
    <col min="5155" max="5155" width="30.28515625" style="8" customWidth="1"/>
    <col min="5156" max="5156" width="7.28515625" style="8" customWidth="1"/>
    <col min="5157" max="5162" width="21" style="8" customWidth="1"/>
    <col min="5163" max="5163" width="4" style="8" customWidth="1"/>
    <col min="5164" max="5166" width="20.42578125" style="8" customWidth="1"/>
    <col min="5167" max="5167" width="2.28515625" style="8" customWidth="1"/>
    <col min="5168" max="5170" width="26.140625" style="8" customWidth="1"/>
    <col min="5171" max="5171" width="2.28515625" style="8" customWidth="1"/>
    <col min="5172" max="5174" width="9.140625" style="8"/>
    <col min="5175" max="5175" width="2.28515625" style="8" customWidth="1"/>
    <col min="5176" max="5376" width="9.140625" style="8"/>
    <col min="5377" max="5377" width="6.140625" style="8" customWidth="1"/>
    <col min="5378" max="5378" width="8.7109375" style="8" customWidth="1"/>
    <col min="5379" max="5379" width="9.7109375" style="8" customWidth="1"/>
    <col min="5380" max="5380" width="9.42578125" style="8" customWidth="1"/>
    <col min="5381" max="5381" width="9.140625" style="8"/>
    <col min="5382" max="5382" width="9.85546875" style="8" customWidth="1"/>
    <col min="5383" max="5383" width="9" style="8" customWidth="1"/>
    <col min="5384" max="5384" width="8.140625" style="8" customWidth="1"/>
    <col min="5385" max="5385" width="10.7109375" style="8" customWidth="1"/>
    <col min="5386" max="5386" width="1.140625" style="8" customWidth="1"/>
    <col min="5387" max="5387" width="11.140625" style="8" customWidth="1"/>
    <col min="5388" max="5388" width="12" style="8" customWidth="1"/>
    <col min="5389" max="5389" width="2.28515625" style="8" customWidth="1"/>
    <col min="5390" max="5390" width="7.28515625" style="8" customWidth="1"/>
    <col min="5391" max="5396" width="21" style="8" customWidth="1"/>
    <col min="5397" max="5397" width="1" style="8" customWidth="1"/>
    <col min="5398" max="5403" width="21" style="8" customWidth="1"/>
    <col min="5404" max="5404" width="1" style="8" customWidth="1"/>
    <col min="5405" max="5410" width="21" style="8" customWidth="1"/>
    <col min="5411" max="5411" width="30.28515625" style="8" customWidth="1"/>
    <col min="5412" max="5412" width="7.28515625" style="8" customWidth="1"/>
    <col min="5413" max="5418" width="21" style="8" customWidth="1"/>
    <col min="5419" max="5419" width="4" style="8" customWidth="1"/>
    <col min="5420" max="5422" width="20.42578125" style="8" customWidth="1"/>
    <col min="5423" max="5423" width="2.28515625" style="8" customWidth="1"/>
    <col min="5424" max="5426" width="26.140625" style="8" customWidth="1"/>
    <col min="5427" max="5427" width="2.28515625" style="8" customWidth="1"/>
    <col min="5428" max="5430" width="9.140625" style="8"/>
    <col min="5431" max="5431" width="2.28515625" style="8" customWidth="1"/>
    <col min="5432" max="5632" width="9.140625" style="8"/>
    <col min="5633" max="5633" width="6.140625" style="8" customWidth="1"/>
    <col min="5634" max="5634" width="8.7109375" style="8" customWidth="1"/>
    <col min="5635" max="5635" width="9.7109375" style="8" customWidth="1"/>
    <col min="5636" max="5636" width="9.42578125" style="8" customWidth="1"/>
    <col min="5637" max="5637" width="9.140625" style="8"/>
    <col min="5638" max="5638" width="9.85546875" style="8" customWidth="1"/>
    <col min="5639" max="5639" width="9" style="8" customWidth="1"/>
    <col min="5640" max="5640" width="8.140625" style="8" customWidth="1"/>
    <col min="5641" max="5641" width="10.7109375" style="8" customWidth="1"/>
    <col min="5642" max="5642" width="1.140625" style="8" customWidth="1"/>
    <col min="5643" max="5643" width="11.140625" style="8" customWidth="1"/>
    <col min="5644" max="5644" width="12" style="8" customWidth="1"/>
    <col min="5645" max="5645" width="2.28515625" style="8" customWidth="1"/>
    <col min="5646" max="5646" width="7.28515625" style="8" customWidth="1"/>
    <col min="5647" max="5652" width="21" style="8" customWidth="1"/>
    <col min="5653" max="5653" width="1" style="8" customWidth="1"/>
    <col min="5654" max="5659" width="21" style="8" customWidth="1"/>
    <col min="5660" max="5660" width="1" style="8" customWidth="1"/>
    <col min="5661" max="5666" width="21" style="8" customWidth="1"/>
    <col min="5667" max="5667" width="30.28515625" style="8" customWidth="1"/>
    <col min="5668" max="5668" width="7.28515625" style="8" customWidth="1"/>
    <col min="5669" max="5674" width="21" style="8" customWidth="1"/>
    <col min="5675" max="5675" width="4" style="8" customWidth="1"/>
    <col min="5676" max="5678" width="20.42578125" style="8" customWidth="1"/>
    <col min="5679" max="5679" width="2.28515625" style="8" customWidth="1"/>
    <col min="5680" max="5682" width="26.140625" style="8" customWidth="1"/>
    <col min="5683" max="5683" width="2.28515625" style="8" customWidth="1"/>
    <col min="5684" max="5686" width="9.140625" style="8"/>
    <col min="5687" max="5687" width="2.28515625" style="8" customWidth="1"/>
    <col min="5688" max="5888" width="9.140625" style="8"/>
    <col min="5889" max="5889" width="6.140625" style="8" customWidth="1"/>
    <col min="5890" max="5890" width="8.7109375" style="8" customWidth="1"/>
    <col min="5891" max="5891" width="9.7109375" style="8" customWidth="1"/>
    <col min="5892" max="5892" width="9.42578125" style="8" customWidth="1"/>
    <col min="5893" max="5893" width="9.140625" style="8"/>
    <col min="5894" max="5894" width="9.85546875" style="8" customWidth="1"/>
    <col min="5895" max="5895" width="9" style="8" customWidth="1"/>
    <col min="5896" max="5896" width="8.140625" style="8" customWidth="1"/>
    <col min="5897" max="5897" width="10.7109375" style="8" customWidth="1"/>
    <col min="5898" max="5898" width="1.140625" style="8" customWidth="1"/>
    <col min="5899" max="5899" width="11.140625" style="8" customWidth="1"/>
    <col min="5900" max="5900" width="12" style="8" customWidth="1"/>
    <col min="5901" max="5901" width="2.28515625" style="8" customWidth="1"/>
    <col min="5902" max="5902" width="7.28515625" style="8" customWidth="1"/>
    <col min="5903" max="5908" width="21" style="8" customWidth="1"/>
    <col min="5909" max="5909" width="1" style="8" customWidth="1"/>
    <col min="5910" max="5915" width="21" style="8" customWidth="1"/>
    <col min="5916" max="5916" width="1" style="8" customWidth="1"/>
    <col min="5917" max="5922" width="21" style="8" customWidth="1"/>
    <col min="5923" max="5923" width="30.28515625" style="8" customWidth="1"/>
    <col min="5924" max="5924" width="7.28515625" style="8" customWidth="1"/>
    <col min="5925" max="5930" width="21" style="8" customWidth="1"/>
    <col min="5931" max="5931" width="4" style="8" customWidth="1"/>
    <col min="5932" max="5934" width="20.42578125" style="8" customWidth="1"/>
    <col min="5935" max="5935" width="2.28515625" style="8" customWidth="1"/>
    <col min="5936" max="5938" width="26.140625" style="8" customWidth="1"/>
    <col min="5939" max="5939" width="2.28515625" style="8" customWidth="1"/>
    <col min="5940" max="5942" width="9.140625" style="8"/>
    <col min="5943" max="5943" width="2.28515625" style="8" customWidth="1"/>
    <col min="5944" max="6144" width="9.140625" style="8"/>
    <col min="6145" max="6145" width="6.140625" style="8" customWidth="1"/>
    <col min="6146" max="6146" width="8.7109375" style="8" customWidth="1"/>
    <col min="6147" max="6147" width="9.7109375" style="8" customWidth="1"/>
    <col min="6148" max="6148" width="9.42578125" style="8" customWidth="1"/>
    <col min="6149" max="6149" width="9.140625" style="8"/>
    <col min="6150" max="6150" width="9.85546875" style="8" customWidth="1"/>
    <col min="6151" max="6151" width="9" style="8" customWidth="1"/>
    <col min="6152" max="6152" width="8.140625" style="8" customWidth="1"/>
    <col min="6153" max="6153" width="10.7109375" style="8" customWidth="1"/>
    <col min="6154" max="6154" width="1.140625" style="8" customWidth="1"/>
    <col min="6155" max="6155" width="11.140625" style="8" customWidth="1"/>
    <col min="6156" max="6156" width="12" style="8" customWidth="1"/>
    <col min="6157" max="6157" width="2.28515625" style="8" customWidth="1"/>
    <col min="6158" max="6158" width="7.28515625" style="8" customWidth="1"/>
    <col min="6159" max="6164" width="21" style="8" customWidth="1"/>
    <col min="6165" max="6165" width="1" style="8" customWidth="1"/>
    <col min="6166" max="6171" width="21" style="8" customWidth="1"/>
    <col min="6172" max="6172" width="1" style="8" customWidth="1"/>
    <col min="6173" max="6178" width="21" style="8" customWidth="1"/>
    <col min="6179" max="6179" width="30.28515625" style="8" customWidth="1"/>
    <col min="6180" max="6180" width="7.28515625" style="8" customWidth="1"/>
    <col min="6181" max="6186" width="21" style="8" customWidth="1"/>
    <col min="6187" max="6187" width="4" style="8" customWidth="1"/>
    <col min="6188" max="6190" width="20.42578125" style="8" customWidth="1"/>
    <col min="6191" max="6191" width="2.28515625" style="8" customWidth="1"/>
    <col min="6192" max="6194" width="26.140625" style="8" customWidth="1"/>
    <col min="6195" max="6195" width="2.28515625" style="8" customWidth="1"/>
    <col min="6196" max="6198" width="9.140625" style="8"/>
    <col min="6199" max="6199" width="2.28515625" style="8" customWidth="1"/>
    <col min="6200" max="6400" width="9.140625" style="8"/>
    <col min="6401" max="6401" width="6.140625" style="8" customWidth="1"/>
    <col min="6402" max="6402" width="8.7109375" style="8" customWidth="1"/>
    <col min="6403" max="6403" width="9.7109375" style="8" customWidth="1"/>
    <col min="6404" max="6404" width="9.42578125" style="8" customWidth="1"/>
    <col min="6405" max="6405" width="9.140625" style="8"/>
    <col min="6406" max="6406" width="9.85546875" style="8" customWidth="1"/>
    <col min="6407" max="6407" width="9" style="8" customWidth="1"/>
    <col min="6408" max="6408" width="8.140625" style="8" customWidth="1"/>
    <col min="6409" max="6409" width="10.7109375" style="8" customWidth="1"/>
    <col min="6410" max="6410" width="1.140625" style="8" customWidth="1"/>
    <col min="6411" max="6411" width="11.140625" style="8" customWidth="1"/>
    <col min="6412" max="6412" width="12" style="8" customWidth="1"/>
    <col min="6413" max="6413" width="2.28515625" style="8" customWidth="1"/>
    <col min="6414" max="6414" width="7.28515625" style="8" customWidth="1"/>
    <col min="6415" max="6420" width="21" style="8" customWidth="1"/>
    <col min="6421" max="6421" width="1" style="8" customWidth="1"/>
    <col min="6422" max="6427" width="21" style="8" customWidth="1"/>
    <col min="6428" max="6428" width="1" style="8" customWidth="1"/>
    <col min="6429" max="6434" width="21" style="8" customWidth="1"/>
    <col min="6435" max="6435" width="30.28515625" style="8" customWidth="1"/>
    <col min="6436" max="6436" width="7.28515625" style="8" customWidth="1"/>
    <col min="6437" max="6442" width="21" style="8" customWidth="1"/>
    <col min="6443" max="6443" width="4" style="8" customWidth="1"/>
    <col min="6444" max="6446" width="20.42578125" style="8" customWidth="1"/>
    <col min="6447" max="6447" width="2.28515625" style="8" customWidth="1"/>
    <col min="6448" max="6450" width="26.140625" style="8" customWidth="1"/>
    <col min="6451" max="6451" width="2.28515625" style="8" customWidth="1"/>
    <col min="6452" max="6454" width="9.140625" style="8"/>
    <col min="6455" max="6455" width="2.28515625" style="8" customWidth="1"/>
    <col min="6456" max="6656" width="9.140625" style="8"/>
    <col min="6657" max="6657" width="6.140625" style="8" customWidth="1"/>
    <col min="6658" max="6658" width="8.7109375" style="8" customWidth="1"/>
    <col min="6659" max="6659" width="9.7109375" style="8" customWidth="1"/>
    <col min="6660" max="6660" width="9.42578125" style="8" customWidth="1"/>
    <col min="6661" max="6661" width="9.140625" style="8"/>
    <col min="6662" max="6662" width="9.85546875" style="8" customWidth="1"/>
    <col min="6663" max="6663" width="9" style="8" customWidth="1"/>
    <col min="6664" max="6664" width="8.140625" style="8" customWidth="1"/>
    <col min="6665" max="6665" width="10.7109375" style="8" customWidth="1"/>
    <col min="6666" max="6666" width="1.140625" style="8" customWidth="1"/>
    <col min="6667" max="6667" width="11.140625" style="8" customWidth="1"/>
    <col min="6668" max="6668" width="12" style="8" customWidth="1"/>
    <col min="6669" max="6669" width="2.28515625" style="8" customWidth="1"/>
    <col min="6670" max="6670" width="7.28515625" style="8" customWidth="1"/>
    <col min="6671" max="6676" width="21" style="8" customWidth="1"/>
    <col min="6677" max="6677" width="1" style="8" customWidth="1"/>
    <col min="6678" max="6683" width="21" style="8" customWidth="1"/>
    <col min="6684" max="6684" width="1" style="8" customWidth="1"/>
    <col min="6685" max="6690" width="21" style="8" customWidth="1"/>
    <col min="6691" max="6691" width="30.28515625" style="8" customWidth="1"/>
    <col min="6692" max="6692" width="7.28515625" style="8" customWidth="1"/>
    <col min="6693" max="6698" width="21" style="8" customWidth="1"/>
    <col min="6699" max="6699" width="4" style="8" customWidth="1"/>
    <col min="6700" max="6702" width="20.42578125" style="8" customWidth="1"/>
    <col min="6703" max="6703" width="2.28515625" style="8" customWidth="1"/>
    <col min="6704" max="6706" width="26.140625" style="8" customWidth="1"/>
    <col min="6707" max="6707" width="2.28515625" style="8" customWidth="1"/>
    <col min="6708" max="6710" width="9.140625" style="8"/>
    <col min="6711" max="6711" width="2.28515625" style="8" customWidth="1"/>
    <col min="6712" max="6912" width="9.140625" style="8"/>
    <col min="6913" max="6913" width="6.140625" style="8" customWidth="1"/>
    <col min="6914" max="6914" width="8.7109375" style="8" customWidth="1"/>
    <col min="6915" max="6915" width="9.7109375" style="8" customWidth="1"/>
    <col min="6916" max="6916" width="9.42578125" style="8" customWidth="1"/>
    <col min="6917" max="6917" width="9.140625" style="8"/>
    <col min="6918" max="6918" width="9.85546875" style="8" customWidth="1"/>
    <col min="6919" max="6919" width="9" style="8" customWidth="1"/>
    <col min="6920" max="6920" width="8.140625" style="8" customWidth="1"/>
    <col min="6921" max="6921" width="10.7109375" style="8" customWidth="1"/>
    <col min="6922" max="6922" width="1.140625" style="8" customWidth="1"/>
    <col min="6923" max="6923" width="11.140625" style="8" customWidth="1"/>
    <col min="6924" max="6924" width="12" style="8" customWidth="1"/>
    <col min="6925" max="6925" width="2.28515625" style="8" customWidth="1"/>
    <col min="6926" max="6926" width="7.28515625" style="8" customWidth="1"/>
    <col min="6927" max="6932" width="21" style="8" customWidth="1"/>
    <col min="6933" max="6933" width="1" style="8" customWidth="1"/>
    <col min="6934" max="6939" width="21" style="8" customWidth="1"/>
    <col min="6940" max="6940" width="1" style="8" customWidth="1"/>
    <col min="6941" max="6946" width="21" style="8" customWidth="1"/>
    <col min="6947" max="6947" width="30.28515625" style="8" customWidth="1"/>
    <col min="6948" max="6948" width="7.28515625" style="8" customWidth="1"/>
    <col min="6949" max="6954" width="21" style="8" customWidth="1"/>
    <col min="6955" max="6955" width="4" style="8" customWidth="1"/>
    <col min="6956" max="6958" width="20.42578125" style="8" customWidth="1"/>
    <col min="6959" max="6959" width="2.28515625" style="8" customWidth="1"/>
    <col min="6960" max="6962" width="26.140625" style="8" customWidth="1"/>
    <col min="6963" max="6963" width="2.28515625" style="8" customWidth="1"/>
    <col min="6964" max="6966" width="9.140625" style="8"/>
    <col min="6967" max="6967" width="2.28515625" style="8" customWidth="1"/>
    <col min="6968" max="7168" width="9.140625" style="8"/>
    <col min="7169" max="7169" width="6.140625" style="8" customWidth="1"/>
    <col min="7170" max="7170" width="8.7109375" style="8" customWidth="1"/>
    <col min="7171" max="7171" width="9.7109375" style="8" customWidth="1"/>
    <col min="7172" max="7172" width="9.42578125" style="8" customWidth="1"/>
    <col min="7173" max="7173" width="9.140625" style="8"/>
    <col min="7174" max="7174" width="9.85546875" style="8" customWidth="1"/>
    <col min="7175" max="7175" width="9" style="8" customWidth="1"/>
    <col min="7176" max="7176" width="8.140625" style="8" customWidth="1"/>
    <col min="7177" max="7177" width="10.7109375" style="8" customWidth="1"/>
    <col min="7178" max="7178" width="1.140625" style="8" customWidth="1"/>
    <col min="7179" max="7179" width="11.140625" style="8" customWidth="1"/>
    <col min="7180" max="7180" width="12" style="8" customWidth="1"/>
    <col min="7181" max="7181" width="2.28515625" style="8" customWidth="1"/>
    <col min="7182" max="7182" width="7.28515625" style="8" customWidth="1"/>
    <col min="7183" max="7188" width="21" style="8" customWidth="1"/>
    <col min="7189" max="7189" width="1" style="8" customWidth="1"/>
    <col min="7190" max="7195" width="21" style="8" customWidth="1"/>
    <col min="7196" max="7196" width="1" style="8" customWidth="1"/>
    <col min="7197" max="7202" width="21" style="8" customWidth="1"/>
    <col min="7203" max="7203" width="30.28515625" style="8" customWidth="1"/>
    <col min="7204" max="7204" width="7.28515625" style="8" customWidth="1"/>
    <col min="7205" max="7210" width="21" style="8" customWidth="1"/>
    <col min="7211" max="7211" width="4" style="8" customWidth="1"/>
    <col min="7212" max="7214" width="20.42578125" style="8" customWidth="1"/>
    <col min="7215" max="7215" width="2.28515625" style="8" customWidth="1"/>
    <col min="7216" max="7218" width="26.140625" style="8" customWidth="1"/>
    <col min="7219" max="7219" width="2.28515625" style="8" customWidth="1"/>
    <col min="7220" max="7222" width="9.140625" style="8"/>
    <col min="7223" max="7223" width="2.28515625" style="8" customWidth="1"/>
    <col min="7224" max="7424" width="9.140625" style="8"/>
    <col min="7425" max="7425" width="6.140625" style="8" customWidth="1"/>
    <col min="7426" max="7426" width="8.7109375" style="8" customWidth="1"/>
    <col min="7427" max="7427" width="9.7109375" style="8" customWidth="1"/>
    <col min="7428" max="7428" width="9.42578125" style="8" customWidth="1"/>
    <col min="7429" max="7429" width="9.140625" style="8"/>
    <col min="7430" max="7430" width="9.85546875" style="8" customWidth="1"/>
    <col min="7431" max="7431" width="9" style="8" customWidth="1"/>
    <col min="7432" max="7432" width="8.140625" style="8" customWidth="1"/>
    <col min="7433" max="7433" width="10.7109375" style="8" customWidth="1"/>
    <col min="7434" max="7434" width="1.140625" style="8" customWidth="1"/>
    <col min="7435" max="7435" width="11.140625" style="8" customWidth="1"/>
    <col min="7436" max="7436" width="12" style="8" customWidth="1"/>
    <col min="7437" max="7437" width="2.28515625" style="8" customWidth="1"/>
    <col min="7438" max="7438" width="7.28515625" style="8" customWidth="1"/>
    <col min="7439" max="7444" width="21" style="8" customWidth="1"/>
    <col min="7445" max="7445" width="1" style="8" customWidth="1"/>
    <col min="7446" max="7451" width="21" style="8" customWidth="1"/>
    <col min="7452" max="7452" width="1" style="8" customWidth="1"/>
    <col min="7453" max="7458" width="21" style="8" customWidth="1"/>
    <col min="7459" max="7459" width="30.28515625" style="8" customWidth="1"/>
    <col min="7460" max="7460" width="7.28515625" style="8" customWidth="1"/>
    <col min="7461" max="7466" width="21" style="8" customWidth="1"/>
    <col min="7467" max="7467" width="4" style="8" customWidth="1"/>
    <col min="7468" max="7470" width="20.42578125" style="8" customWidth="1"/>
    <col min="7471" max="7471" width="2.28515625" style="8" customWidth="1"/>
    <col min="7472" max="7474" width="26.140625" style="8" customWidth="1"/>
    <col min="7475" max="7475" width="2.28515625" style="8" customWidth="1"/>
    <col min="7476" max="7478" width="9.140625" style="8"/>
    <col min="7479" max="7479" width="2.28515625" style="8" customWidth="1"/>
    <col min="7480" max="7680" width="9.140625" style="8"/>
    <col min="7681" max="7681" width="6.140625" style="8" customWidth="1"/>
    <col min="7682" max="7682" width="8.7109375" style="8" customWidth="1"/>
    <col min="7683" max="7683" width="9.7109375" style="8" customWidth="1"/>
    <col min="7684" max="7684" width="9.42578125" style="8" customWidth="1"/>
    <col min="7685" max="7685" width="9.140625" style="8"/>
    <col min="7686" max="7686" width="9.85546875" style="8" customWidth="1"/>
    <col min="7687" max="7687" width="9" style="8" customWidth="1"/>
    <col min="7688" max="7688" width="8.140625" style="8" customWidth="1"/>
    <col min="7689" max="7689" width="10.7109375" style="8" customWidth="1"/>
    <col min="7690" max="7690" width="1.140625" style="8" customWidth="1"/>
    <col min="7691" max="7691" width="11.140625" style="8" customWidth="1"/>
    <col min="7692" max="7692" width="12" style="8" customWidth="1"/>
    <col min="7693" max="7693" width="2.28515625" style="8" customWidth="1"/>
    <col min="7694" max="7694" width="7.28515625" style="8" customWidth="1"/>
    <col min="7695" max="7700" width="21" style="8" customWidth="1"/>
    <col min="7701" max="7701" width="1" style="8" customWidth="1"/>
    <col min="7702" max="7707" width="21" style="8" customWidth="1"/>
    <col min="7708" max="7708" width="1" style="8" customWidth="1"/>
    <col min="7709" max="7714" width="21" style="8" customWidth="1"/>
    <col min="7715" max="7715" width="30.28515625" style="8" customWidth="1"/>
    <col min="7716" max="7716" width="7.28515625" style="8" customWidth="1"/>
    <col min="7717" max="7722" width="21" style="8" customWidth="1"/>
    <col min="7723" max="7723" width="4" style="8" customWidth="1"/>
    <col min="7724" max="7726" width="20.42578125" style="8" customWidth="1"/>
    <col min="7727" max="7727" width="2.28515625" style="8" customWidth="1"/>
    <col min="7728" max="7730" width="26.140625" style="8" customWidth="1"/>
    <col min="7731" max="7731" width="2.28515625" style="8" customWidth="1"/>
    <col min="7732" max="7734" width="9.140625" style="8"/>
    <col min="7735" max="7735" width="2.28515625" style="8" customWidth="1"/>
    <col min="7736" max="7936" width="9.140625" style="8"/>
    <col min="7937" max="7937" width="6.140625" style="8" customWidth="1"/>
    <col min="7938" max="7938" width="8.7109375" style="8" customWidth="1"/>
    <col min="7939" max="7939" width="9.7109375" style="8" customWidth="1"/>
    <col min="7940" max="7940" width="9.42578125" style="8" customWidth="1"/>
    <col min="7941" max="7941" width="9.140625" style="8"/>
    <col min="7942" max="7942" width="9.85546875" style="8" customWidth="1"/>
    <col min="7943" max="7943" width="9" style="8" customWidth="1"/>
    <col min="7944" max="7944" width="8.140625" style="8" customWidth="1"/>
    <col min="7945" max="7945" width="10.7109375" style="8" customWidth="1"/>
    <col min="7946" max="7946" width="1.140625" style="8" customWidth="1"/>
    <col min="7947" max="7947" width="11.140625" style="8" customWidth="1"/>
    <col min="7948" max="7948" width="12" style="8" customWidth="1"/>
    <col min="7949" max="7949" width="2.28515625" style="8" customWidth="1"/>
    <col min="7950" max="7950" width="7.28515625" style="8" customWidth="1"/>
    <col min="7951" max="7956" width="21" style="8" customWidth="1"/>
    <col min="7957" max="7957" width="1" style="8" customWidth="1"/>
    <col min="7958" max="7963" width="21" style="8" customWidth="1"/>
    <col min="7964" max="7964" width="1" style="8" customWidth="1"/>
    <col min="7965" max="7970" width="21" style="8" customWidth="1"/>
    <col min="7971" max="7971" width="30.28515625" style="8" customWidth="1"/>
    <col min="7972" max="7972" width="7.28515625" style="8" customWidth="1"/>
    <col min="7973" max="7978" width="21" style="8" customWidth="1"/>
    <col min="7979" max="7979" width="4" style="8" customWidth="1"/>
    <col min="7980" max="7982" width="20.42578125" style="8" customWidth="1"/>
    <col min="7983" max="7983" width="2.28515625" style="8" customWidth="1"/>
    <col min="7984" max="7986" width="26.140625" style="8" customWidth="1"/>
    <col min="7987" max="7987" width="2.28515625" style="8" customWidth="1"/>
    <col min="7988" max="7990" width="9.140625" style="8"/>
    <col min="7991" max="7991" width="2.28515625" style="8" customWidth="1"/>
    <col min="7992" max="8192" width="9.140625" style="8"/>
    <col min="8193" max="8193" width="6.140625" style="8" customWidth="1"/>
    <col min="8194" max="8194" width="8.7109375" style="8" customWidth="1"/>
    <col min="8195" max="8195" width="9.7109375" style="8" customWidth="1"/>
    <col min="8196" max="8196" width="9.42578125" style="8" customWidth="1"/>
    <col min="8197" max="8197" width="9.140625" style="8"/>
    <col min="8198" max="8198" width="9.85546875" style="8" customWidth="1"/>
    <col min="8199" max="8199" width="9" style="8" customWidth="1"/>
    <col min="8200" max="8200" width="8.140625" style="8" customWidth="1"/>
    <col min="8201" max="8201" width="10.7109375" style="8" customWidth="1"/>
    <col min="8202" max="8202" width="1.140625" style="8" customWidth="1"/>
    <col min="8203" max="8203" width="11.140625" style="8" customWidth="1"/>
    <col min="8204" max="8204" width="12" style="8" customWidth="1"/>
    <col min="8205" max="8205" width="2.28515625" style="8" customWidth="1"/>
    <col min="8206" max="8206" width="7.28515625" style="8" customWidth="1"/>
    <col min="8207" max="8212" width="21" style="8" customWidth="1"/>
    <col min="8213" max="8213" width="1" style="8" customWidth="1"/>
    <col min="8214" max="8219" width="21" style="8" customWidth="1"/>
    <col min="8220" max="8220" width="1" style="8" customWidth="1"/>
    <col min="8221" max="8226" width="21" style="8" customWidth="1"/>
    <col min="8227" max="8227" width="30.28515625" style="8" customWidth="1"/>
    <col min="8228" max="8228" width="7.28515625" style="8" customWidth="1"/>
    <col min="8229" max="8234" width="21" style="8" customWidth="1"/>
    <col min="8235" max="8235" width="4" style="8" customWidth="1"/>
    <col min="8236" max="8238" width="20.42578125" style="8" customWidth="1"/>
    <col min="8239" max="8239" width="2.28515625" style="8" customWidth="1"/>
    <col min="8240" max="8242" width="26.140625" style="8" customWidth="1"/>
    <col min="8243" max="8243" width="2.28515625" style="8" customWidth="1"/>
    <col min="8244" max="8246" width="9.140625" style="8"/>
    <col min="8247" max="8247" width="2.28515625" style="8" customWidth="1"/>
    <col min="8248" max="8448" width="9.140625" style="8"/>
    <col min="8449" max="8449" width="6.140625" style="8" customWidth="1"/>
    <col min="8450" max="8450" width="8.7109375" style="8" customWidth="1"/>
    <col min="8451" max="8451" width="9.7109375" style="8" customWidth="1"/>
    <col min="8452" max="8452" width="9.42578125" style="8" customWidth="1"/>
    <col min="8453" max="8453" width="9.140625" style="8"/>
    <col min="8454" max="8454" width="9.85546875" style="8" customWidth="1"/>
    <col min="8455" max="8455" width="9" style="8" customWidth="1"/>
    <col min="8456" max="8456" width="8.140625" style="8" customWidth="1"/>
    <col min="8457" max="8457" width="10.7109375" style="8" customWidth="1"/>
    <col min="8458" max="8458" width="1.140625" style="8" customWidth="1"/>
    <col min="8459" max="8459" width="11.140625" style="8" customWidth="1"/>
    <col min="8460" max="8460" width="12" style="8" customWidth="1"/>
    <col min="8461" max="8461" width="2.28515625" style="8" customWidth="1"/>
    <col min="8462" max="8462" width="7.28515625" style="8" customWidth="1"/>
    <col min="8463" max="8468" width="21" style="8" customWidth="1"/>
    <col min="8469" max="8469" width="1" style="8" customWidth="1"/>
    <col min="8470" max="8475" width="21" style="8" customWidth="1"/>
    <col min="8476" max="8476" width="1" style="8" customWidth="1"/>
    <col min="8477" max="8482" width="21" style="8" customWidth="1"/>
    <col min="8483" max="8483" width="30.28515625" style="8" customWidth="1"/>
    <col min="8484" max="8484" width="7.28515625" style="8" customWidth="1"/>
    <col min="8485" max="8490" width="21" style="8" customWidth="1"/>
    <col min="8491" max="8491" width="4" style="8" customWidth="1"/>
    <col min="8492" max="8494" width="20.42578125" style="8" customWidth="1"/>
    <col min="8495" max="8495" width="2.28515625" style="8" customWidth="1"/>
    <col min="8496" max="8498" width="26.140625" style="8" customWidth="1"/>
    <col min="8499" max="8499" width="2.28515625" style="8" customWidth="1"/>
    <col min="8500" max="8502" width="9.140625" style="8"/>
    <col min="8503" max="8503" width="2.28515625" style="8" customWidth="1"/>
    <col min="8504" max="8704" width="9.140625" style="8"/>
    <col min="8705" max="8705" width="6.140625" style="8" customWidth="1"/>
    <col min="8706" max="8706" width="8.7109375" style="8" customWidth="1"/>
    <col min="8707" max="8707" width="9.7109375" style="8" customWidth="1"/>
    <col min="8708" max="8708" width="9.42578125" style="8" customWidth="1"/>
    <col min="8709" max="8709" width="9.140625" style="8"/>
    <col min="8710" max="8710" width="9.85546875" style="8" customWidth="1"/>
    <col min="8711" max="8711" width="9" style="8" customWidth="1"/>
    <col min="8712" max="8712" width="8.140625" style="8" customWidth="1"/>
    <col min="8713" max="8713" width="10.7109375" style="8" customWidth="1"/>
    <col min="8714" max="8714" width="1.140625" style="8" customWidth="1"/>
    <col min="8715" max="8715" width="11.140625" style="8" customWidth="1"/>
    <col min="8716" max="8716" width="12" style="8" customWidth="1"/>
    <col min="8717" max="8717" width="2.28515625" style="8" customWidth="1"/>
    <col min="8718" max="8718" width="7.28515625" style="8" customWidth="1"/>
    <col min="8719" max="8724" width="21" style="8" customWidth="1"/>
    <col min="8725" max="8725" width="1" style="8" customWidth="1"/>
    <col min="8726" max="8731" width="21" style="8" customWidth="1"/>
    <col min="8732" max="8732" width="1" style="8" customWidth="1"/>
    <col min="8733" max="8738" width="21" style="8" customWidth="1"/>
    <col min="8739" max="8739" width="30.28515625" style="8" customWidth="1"/>
    <col min="8740" max="8740" width="7.28515625" style="8" customWidth="1"/>
    <col min="8741" max="8746" width="21" style="8" customWidth="1"/>
    <col min="8747" max="8747" width="4" style="8" customWidth="1"/>
    <col min="8748" max="8750" width="20.42578125" style="8" customWidth="1"/>
    <col min="8751" max="8751" width="2.28515625" style="8" customWidth="1"/>
    <col min="8752" max="8754" width="26.140625" style="8" customWidth="1"/>
    <col min="8755" max="8755" width="2.28515625" style="8" customWidth="1"/>
    <col min="8756" max="8758" width="9.140625" style="8"/>
    <col min="8759" max="8759" width="2.28515625" style="8" customWidth="1"/>
    <col min="8760" max="8960" width="9.140625" style="8"/>
    <col min="8961" max="8961" width="6.140625" style="8" customWidth="1"/>
    <col min="8962" max="8962" width="8.7109375" style="8" customWidth="1"/>
    <col min="8963" max="8963" width="9.7109375" style="8" customWidth="1"/>
    <col min="8964" max="8964" width="9.42578125" style="8" customWidth="1"/>
    <col min="8965" max="8965" width="9.140625" style="8"/>
    <col min="8966" max="8966" width="9.85546875" style="8" customWidth="1"/>
    <col min="8967" max="8967" width="9" style="8" customWidth="1"/>
    <col min="8968" max="8968" width="8.140625" style="8" customWidth="1"/>
    <col min="8969" max="8969" width="10.7109375" style="8" customWidth="1"/>
    <col min="8970" max="8970" width="1.140625" style="8" customWidth="1"/>
    <col min="8971" max="8971" width="11.140625" style="8" customWidth="1"/>
    <col min="8972" max="8972" width="12" style="8" customWidth="1"/>
    <col min="8973" max="8973" width="2.28515625" style="8" customWidth="1"/>
    <col min="8974" max="8974" width="7.28515625" style="8" customWidth="1"/>
    <col min="8975" max="8980" width="21" style="8" customWidth="1"/>
    <col min="8981" max="8981" width="1" style="8" customWidth="1"/>
    <col min="8982" max="8987" width="21" style="8" customWidth="1"/>
    <col min="8988" max="8988" width="1" style="8" customWidth="1"/>
    <col min="8989" max="8994" width="21" style="8" customWidth="1"/>
    <col min="8995" max="8995" width="30.28515625" style="8" customWidth="1"/>
    <col min="8996" max="8996" width="7.28515625" style="8" customWidth="1"/>
    <col min="8997" max="9002" width="21" style="8" customWidth="1"/>
    <col min="9003" max="9003" width="4" style="8" customWidth="1"/>
    <col min="9004" max="9006" width="20.42578125" style="8" customWidth="1"/>
    <col min="9007" max="9007" width="2.28515625" style="8" customWidth="1"/>
    <col min="9008" max="9010" width="26.140625" style="8" customWidth="1"/>
    <col min="9011" max="9011" width="2.28515625" style="8" customWidth="1"/>
    <col min="9012" max="9014" width="9.140625" style="8"/>
    <col min="9015" max="9015" width="2.28515625" style="8" customWidth="1"/>
    <col min="9016" max="9216" width="9.140625" style="8"/>
    <col min="9217" max="9217" width="6.140625" style="8" customWidth="1"/>
    <col min="9218" max="9218" width="8.7109375" style="8" customWidth="1"/>
    <col min="9219" max="9219" width="9.7109375" style="8" customWidth="1"/>
    <col min="9220" max="9220" width="9.42578125" style="8" customWidth="1"/>
    <col min="9221" max="9221" width="9.140625" style="8"/>
    <col min="9222" max="9222" width="9.85546875" style="8" customWidth="1"/>
    <col min="9223" max="9223" width="9" style="8" customWidth="1"/>
    <col min="9224" max="9224" width="8.140625" style="8" customWidth="1"/>
    <col min="9225" max="9225" width="10.7109375" style="8" customWidth="1"/>
    <col min="9226" max="9226" width="1.140625" style="8" customWidth="1"/>
    <col min="9227" max="9227" width="11.140625" style="8" customWidth="1"/>
    <col min="9228" max="9228" width="12" style="8" customWidth="1"/>
    <col min="9229" max="9229" width="2.28515625" style="8" customWidth="1"/>
    <col min="9230" max="9230" width="7.28515625" style="8" customWidth="1"/>
    <col min="9231" max="9236" width="21" style="8" customWidth="1"/>
    <col min="9237" max="9237" width="1" style="8" customWidth="1"/>
    <col min="9238" max="9243" width="21" style="8" customWidth="1"/>
    <col min="9244" max="9244" width="1" style="8" customWidth="1"/>
    <col min="9245" max="9250" width="21" style="8" customWidth="1"/>
    <col min="9251" max="9251" width="30.28515625" style="8" customWidth="1"/>
    <col min="9252" max="9252" width="7.28515625" style="8" customWidth="1"/>
    <col min="9253" max="9258" width="21" style="8" customWidth="1"/>
    <col min="9259" max="9259" width="4" style="8" customWidth="1"/>
    <col min="9260" max="9262" width="20.42578125" style="8" customWidth="1"/>
    <col min="9263" max="9263" width="2.28515625" style="8" customWidth="1"/>
    <col min="9264" max="9266" width="26.140625" style="8" customWidth="1"/>
    <col min="9267" max="9267" width="2.28515625" style="8" customWidth="1"/>
    <col min="9268" max="9270" width="9.140625" style="8"/>
    <col min="9271" max="9271" width="2.28515625" style="8" customWidth="1"/>
    <col min="9272" max="9472" width="9.140625" style="8"/>
    <col min="9473" max="9473" width="6.140625" style="8" customWidth="1"/>
    <col min="9474" max="9474" width="8.7109375" style="8" customWidth="1"/>
    <col min="9475" max="9475" width="9.7109375" style="8" customWidth="1"/>
    <col min="9476" max="9476" width="9.42578125" style="8" customWidth="1"/>
    <col min="9477" max="9477" width="9.140625" style="8"/>
    <col min="9478" max="9478" width="9.85546875" style="8" customWidth="1"/>
    <col min="9479" max="9479" width="9" style="8" customWidth="1"/>
    <col min="9480" max="9480" width="8.140625" style="8" customWidth="1"/>
    <col min="9481" max="9481" width="10.7109375" style="8" customWidth="1"/>
    <col min="9482" max="9482" width="1.140625" style="8" customWidth="1"/>
    <col min="9483" max="9483" width="11.140625" style="8" customWidth="1"/>
    <col min="9484" max="9484" width="12" style="8" customWidth="1"/>
    <col min="9485" max="9485" width="2.28515625" style="8" customWidth="1"/>
    <col min="9486" max="9486" width="7.28515625" style="8" customWidth="1"/>
    <col min="9487" max="9492" width="21" style="8" customWidth="1"/>
    <col min="9493" max="9493" width="1" style="8" customWidth="1"/>
    <col min="9494" max="9499" width="21" style="8" customWidth="1"/>
    <col min="9500" max="9500" width="1" style="8" customWidth="1"/>
    <col min="9501" max="9506" width="21" style="8" customWidth="1"/>
    <col min="9507" max="9507" width="30.28515625" style="8" customWidth="1"/>
    <col min="9508" max="9508" width="7.28515625" style="8" customWidth="1"/>
    <col min="9509" max="9514" width="21" style="8" customWidth="1"/>
    <col min="9515" max="9515" width="4" style="8" customWidth="1"/>
    <col min="9516" max="9518" width="20.42578125" style="8" customWidth="1"/>
    <col min="9519" max="9519" width="2.28515625" style="8" customWidth="1"/>
    <col min="9520" max="9522" width="26.140625" style="8" customWidth="1"/>
    <col min="9523" max="9523" width="2.28515625" style="8" customWidth="1"/>
    <col min="9524" max="9526" width="9.140625" style="8"/>
    <col min="9527" max="9527" width="2.28515625" style="8" customWidth="1"/>
    <col min="9528" max="9728" width="9.140625" style="8"/>
    <col min="9729" max="9729" width="6.140625" style="8" customWidth="1"/>
    <col min="9730" max="9730" width="8.7109375" style="8" customWidth="1"/>
    <col min="9731" max="9731" width="9.7109375" style="8" customWidth="1"/>
    <col min="9732" max="9732" width="9.42578125" style="8" customWidth="1"/>
    <col min="9733" max="9733" width="9.140625" style="8"/>
    <col min="9734" max="9734" width="9.85546875" style="8" customWidth="1"/>
    <col min="9735" max="9735" width="9" style="8" customWidth="1"/>
    <col min="9736" max="9736" width="8.140625" style="8" customWidth="1"/>
    <col min="9737" max="9737" width="10.7109375" style="8" customWidth="1"/>
    <col min="9738" max="9738" width="1.140625" style="8" customWidth="1"/>
    <col min="9739" max="9739" width="11.140625" style="8" customWidth="1"/>
    <col min="9740" max="9740" width="12" style="8" customWidth="1"/>
    <col min="9741" max="9741" width="2.28515625" style="8" customWidth="1"/>
    <col min="9742" max="9742" width="7.28515625" style="8" customWidth="1"/>
    <col min="9743" max="9748" width="21" style="8" customWidth="1"/>
    <col min="9749" max="9749" width="1" style="8" customWidth="1"/>
    <col min="9750" max="9755" width="21" style="8" customWidth="1"/>
    <col min="9756" max="9756" width="1" style="8" customWidth="1"/>
    <col min="9757" max="9762" width="21" style="8" customWidth="1"/>
    <col min="9763" max="9763" width="30.28515625" style="8" customWidth="1"/>
    <col min="9764" max="9764" width="7.28515625" style="8" customWidth="1"/>
    <col min="9765" max="9770" width="21" style="8" customWidth="1"/>
    <col min="9771" max="9771" width="4" style="8" customWidth="1"/>
    <col min="9772" max="9774" width="20.42578125" style="8" customWidth="1"/>
    <col min="9775" max="9775" width="2.28515625" style="8" customWidth="1"/>
    <col min="9776" max="9778" width="26.140625" style="8" customWidth="1"/>
    <col min="9779" max="9779" width="2.28515625" style="8" customWidth="1"/>
    <col min="9780" max="9782" width="9.140625" style="8"/>
    <col min="9783" max="9783" width="2.28515625" style="8" customWidth="1"/>
    <col min="9784" max="9984" width="9.140625" style="8"/>
    <col min="9985" max="9985" width="6.140625" style="8" customWidth="1"/>
    <col min="9986" max="9986" width="8.7109375" style="8" customWidth="1"/>
    <col min="9987" max="9987" width="9.7109375" style="8" customWidth="1"/>
    <col min="9988" max="9988" width="9.42578125" style="8" customWidth="1"/>
    <col min="9989" max="9989" width="9.140625" style="8"/>
    <col min="9990" max="9990" width="9.85546875" style="8" customWidth="1"/>
    <col min="9991" max="9991" width="9" style="8" customWidth="1"/>
    <col min="9992" max="9992" width="8.140625" style="8" customWidth="1"/>
    <col min="9993" max="9993" width="10.7109375" style="8" customWidth="1"/>
    <col min="9994" max="9994" width="1.140625" style="8" customWidth="1"/>
    <col min="9995" max="9995" width="11.140625" style="8" customWidth="1"/>
    <col min="9996" max="9996" width="12" style="8" customWidth="1"/>
    <col min="9997" max="9997" width="2.28515625" style="8" customWidth="1"/>
    <col min="9998" max="9998" width="7.28515625" style="8" customWidth="1"/>
    <col min="9999" max="10004" width="21" style="8" customWidth="1"/>
    <col min="10005" max="10005" width="1" style="8" customWidth="1"/>
    <col min="10006" max="10011" width="21" style="8" customWidth="1"/>
    <col min="10012" max="10012" width="1" style="8" customWidth="1"/>
    <col min="10013" max="10018" width="21" style="8" customWidth="1"/>
    <col min="10019" max="10019" width="30.28515625" style="8" customWidth="1"/>
    <col min="10020" max="10020" width="7.28515625" style="8" customWidth="1"/>
    <col min="10021" max="10026" width="21" style="8" customWidth="1"/>
    <col min="10027" max="10027" width="4" style="8" customWidth="1"/>
    <col min="10028" max="10030" width="20.42578125" style="8" customWidth="1"/>
    <col min="10031" max="10031" width="2.28515625" style="8" customWidth="1"/>
    <col min="10032" max="10034" width="26.140625" style="8" customWidth="1"/>
    <col min="10035" max="10035" width="2.28515625" style="8" customWidth="1"/>
    <col min="10036" max="10038" width="9.140625" style="8"/>
    <col min="10039" max="10039" width="2.28515625" style="8" customWidth="1"/>
    <col min="10040" max="10240" width="9.140625" style="8"/>
    <col min="10241" max="10241" width="6.140625" style="8" customWidth="1"/>
    <col min="10242" max="10242" width="8.7109375" style="8" customWidth="1"/>
    <col min="10243" max="10243" width="9.7109375" style="8" customWidth="1"/>
    <col min="10244" max="10244" width="9.42578125" style="8" customWidth="1"/>
    <col min="10245" max="10245" width="9.140625" style="8"/>
    <col min="10246" max="10246" width="9.85546875" style="8" customWidth="1"/>
    <col min="10247" max="10247" width="9" style="8" customWidth="1"/>
    <col min="10248" max="10248" width="8.140625" style="8" customWidth="1"/>
    <col min="10249" max="10249" width="10.7109375" style="8" customWidth="1"/>
    <col min="10250" max="10250" width="1.140625" style="8" customWidth="1"/>
    <col min="10251" max="10251" width="11.140625" style="8" customWidth="1"/>
    <col min="10252" max="10252" width="12" style="8" customWidth="1"/>
    <col min="10253" max="10253" width="2.28515625" style="8" customWidth="1"/>
    <col min="10254" max="10254" width="7.28515625" style="8" customWidth="1"/>
    <col min="10255" max="10260" width="21" style="8" customWidth="1"/>
    <col min="10261" max="10261" width="1" style="8" customWidth="1"/>
    <col min="10262" max="10267" width="21" style="8" customWidth="1"/>
    <col min="10268" max="10268" width="1" style="8" customWidth="1"/>
    <col min="10269" max="10274" width="21" style="8" customWidth="1"/>
    <col min="10275" max="10275" width="30.28515625" style="8" customWidth="1"/>
    <col min="10276" max="10276" width="7.28515625" style="8" customWidth="1"/>
    <col min="10277" max="10282" width="21" style="8" customWidth="1"/>
    <col min="10283" max="10283" width="4" style="8" customWidth="1"/>
    <col min="10284" max="10286" width="20.42578125" style="8" customWidth="1"/>
    <col min="10287" max="10287" width="2.28515625" style="8" customWidth="1"/>
    <col min="10288" max="10290" width="26.140625" style="8" customWidth="1"/>
    <col min="10291" max="10291" width="2.28515625" style="8" customWidth="1"/>
    <col min="10292" max="10294" width="9.140625" style="8"/>
    <col min="10295" max="10295" width="2.28515625" style="8" customWidth="1"/>
    <col min="10296" max="10496" width="9.140625" style="8"/>
    <col min="10497" max="10497" width="6.140625" style="8" customWidth="1"/>
    <col min="10498" max="10498" width="8.7109375" style="8" customWidth="1"/>
    <col min="10499" max="10499" width="9.7109375" style="8" customWidth="1"/>
    <col min="10500" max="10500" width="9.42578125" style="8" customWidth="1"/>
    <col min="10501" max="10501" width="9.140625" style="8"/>
    <col min="10502" max="10502" width="9.85546875" style="8" customWidth="1"/>
    <col min="10503" max="10503" width="9" style="8" customWidth="1"/>
    <col min="10504" max="10504" width="8.140625" style="8" customWidth="1"/>
    <col min="10505" max="10505" width="10.7109375" style="8" customWidth="1"/>
    <col min="10506" max="10506" width="1.140625" style="8" customWidth="1"/>
    <col min="10507" max="10507" width="11.140625" style="8" customWidth="1"/>
    <col min="10508" max="10508" width="12" style="8" customWidth="1"/>
    <col min="10509" max="10509" width="2.28515625" style="8" customWidth="1"/>
    <col min="10510" max="10510" width="7.28515625" style="8" customWidth="1"/>
    <col min="10511" max="10516" width="21" style="8" customWidth="1"/>
    <col min="10517" max="10517" width="1" style="8" customWidth="1"/>
    <col min="10518" max="10523" width="21" style="8" customWidth="1"/>
    <col min="10524" max="10524" width="1" style="8" customWidth="1"/>
    <col min="10525" max="10530" width="21" style="8" customWidth="1"/>
    <col min="10531" max="10531" width="30.28515625" style="8" customWidth="1"/>
    <col min="10532" max="10532" width="7.28515625" style="8" customWidth="1"/>
    <col min="10533" max="10538" width="21" style="8" customWidth="1"/>
    <col min="10539" max="10539" width="4" style="8" customWidth="1"/>
    <col min="10540" max="10542" width="20.42578125" style="8" customWidth="1"/>
    <col min="10543" max="10543" width="2.28515625" style="8" customWidth="1"/>
    <col min="10544" max="10546" width="26.140625" style="8" customWidth="1"/>
    <col min="10547" max="10547" width="2.28515625" style="8" customWidth="1"/>
    <col min="10548" max="10550" width="9.140625" style="8"/>
    <col min="10551" max="10551" width="2.28515625" style="8" customWidth="1"/>
    <col min="10552" max="10752" width="9.140625" style="8"/>
    <col min="10753" max="10753" width="6.140625" style="8" customWidth="1"/>
    <col min="10754" max="10754" width="8.7109375" style="8" customWidth="1"/>
    <col min="10755" max="10755" width="9.7109375" style="8" customWidth="1"/>
    <col min="10756" max="10756" width="9.42578125" style="8" customWidth="1"/>
    <col min="10757" max="10757" width="9.140625" style="8"/>
    <col min="10758" max="10758" width="9.85546875" style="8" customWidth="1"/>
    <col min="10759" max="10759" width="9" style="8" customWidth="1"/>
    <col min="10760" max="10760" width="8.140625" style="8" customWidth="1"/>
    <col min="10761" max="10761" width="10.7109375" style="8" customWidth="1"/>
    <col min="10762" max="10762" width="1.140625" style="8" customWidth="1"/>
    <col min="10763" max="10763" width="11.140625" style="8" customWidth="1"/>
    <col min="10764" max="10764" width="12" style="8" customWidth="1"/>
    <col min="10765" max="10765" width="2.28515625" style="8" customWidth="1"/>
    <col min="10766" max="10766" width="7.28515625" style="8" customWidth="1"/>
    <col min="10767" max="10772" width="21" style="8" customWidth="1"/>
    <col min="10773" max="10773" width="1" style="8" customWidth="1"/>
    <col min="10774" max="10779" width="21" style="8" customWidth="1"/>
    <col min="10780" max="10780" width="1" style="8" customWidth="1"/>
    <col min="10781" max="10786" width="21" style="8" customWidth="1"/>
    <col min="10787" max="10787" width="30.28515625" style="8" customWidth="1"/>
    <col min="10788" max="10788" width="7.28515625" style="8" customWidth="1"/>
    <col min="10789" max="10794" width="21" style="8" customWidth="1"/>
    <col min="10795" max="10795" width="4" style="8" customWidth="1"/>
    <col min="10796" max="10798" width="20.42578125" style="8" customWidth="1"/>
    <col min="10799" max="10799" width="2.28515625" style="8" customWidth="1"/>
    <col min="10800" max="10802" width="26.140625" style="8" customWidth="1"/>
    <col min="10803" max="10803" width="2.28515625" style="8" customWidth="1"/>
    <col min="10804" max="10806" width="9.140625" style="8"/>
    <col min="10807" max="10807" width="2.28515625" style="8" customWidth="1"/>
    <col min="10808" max="11008" width="9.140625" style="8"/>
    <col min="11009" max="11009" width="6.140625" style="8" customWidth="1"/>
    <col min="11010" max="11010" width="8.7109375" style="8" customWidth="1"/>
    <col min="11011" max="11011" width="9.7109375" style="8" customWidth="1"/>
    <col min="11012" max="11012" width="9.42578125" style="8" customWidth="1"/>
    <col min="11013" max="11013" width="9.140625" style="8"/>
    <col min="11014" max="11014" width="9.85546875" style="8" customWidth="1"/>
    <col min="11015" max="11015" width="9" style="8" customWidth="1"/>
    <col min="11016" max="11016" width="8.140625" style="8" customWidth="1"/>
    <col min="11017" max="11017" width="10.7109375" style="8" customWidth="1"/>
    <col min="11018" max="11018" width="1.140625" style="8" customWidth="1"/>
    <col min="11019" max="11019" width="11.140625" style="8" customWidth="1"/>
    <col min="11020" max="11020" width="12" style="8" customWidth="1"/>
    <col min="11021" max="11021" width="2.28515625" style="8" customWidth="1"/>
    <col min="11022" max="11022" width="7.28515625" style="8" customWidth="1"/>
    <col min="11023" max="11028" width="21" style="8" customWidth="1"/>
    <col min="11029" max="11029" width="1" style="8" customWidth="1"/>
    <col min="11030" max="11035" width="21" style="8" customWidth="1"/>
    <col min="11036" max="11036" width="1" style="8" customWidth="1"/>
    <col min="11037" max="11042" width="21" style="8" customWidth="1"/>
    <col min="11043" max="11043" width="30.28515625" style="8" customWidth="1"/>
    <col min="11044" max="11044" width="7.28515625" style="8" customWidth="1"/>
    <col min="11045" max="11050" width="21" style="8" customWidth="1"/>
    <col min="11051" max="11051" width="4" style="8" customWidth="1"/>
    <col min="11052" max="11054" width="20.42578125" style="8" customWidth="1"/>
    <col min="11055" max="11055" width="2.28515625" style="8" customWidth="1"/>
    <col min="11056" max="11058" width="26.140625" style="8" customWidth="1"/>
    <col min="11059" max="11059" width="2.28515625" style="8" customWidth="1"/>
    <col min="11060" max="11062" width="9.140625" style="8"/>
    <col min="11063" max="11063" width="2.28515625" style="8" customWidth="1"/>
    <col min="11064" max="11264" width="9.140625" style="8"/>
    <col min="11265" max="11265" width="6.140625" style="8" customWidth="1"/>
    <col min="11266" max="11266" width="8.7109375" style="8" customWidth="1"/>
    <col min="11267" max="11267" width="9.7109375" style="8" customWidth="1"/>
    <col min="11268" max="11268" width="9.42578125" style="8" customWidth="1"/>
    <col min="11269" max="11269" width="9.140625" style="8"/>
    <col min="11270" max="11270" width="9.85546875" style="8" customWidth="1"/>
    <col min="11271" max="11271" width="9" style="8" customWidth="1"/>
    <col min="11272" max="11272" width="8.140625" style="8" customWidth="1"/>
    <col min="11273" max="11273" width="10.7109375" style="8" customWidth="1"/>
    <col min="11274" max="11274" width="1.140625" style="8" customWidth="1"/>
    <col min="11275" max="11275" width="11.140625" style="8" customWidth="1"/>
    <col min="11276" max="11276" width="12" style="8" customWidth="1"/>
    <col min="11277" max="11277" width="2.28515625" style="8" customWidth="1"/>
    <col min="11278" max="11278" width="7.28515625" style="8" customWidth="1"/>
    <col min="11279" max="11284" width="21" style="8" customWidth="1"/>
    <col min="11285" max="11285" width="1" style="8" customWidth="1"/>
    <col min="11286" max="11291" width="21" style="8" customWidth="1"/>
    <col min="11292" max="11292" width="1" style="8" customWidth="1"/>
    <col min="11293" max="11298" width="21" style="8" customWidth="1"/>
    <col min="11299" max="11299" width="30.28515625" style="8" customWidth="1"/>
    <col min="11300" max="11300" width="7.28515625" style="8" customWidth="1"/>
    <col min="11301" max="11306" width="21" style="8" customWidth="1"/>
    <col min="11307" max="11307" width="4" style="8" customWidth="1"/>
    <col min="11308" max="11310" width="20.42578125" style="8" customWidth="1"/>
    <col min="11311" max="11311" width="2.28515625" style="8" customWidth="1"/>
    <col min="11312" max="11314" width="26.140625" style="8" customWidth="1"/>
    <col min="11315" max="11315" width="2.28515625" style="8" customWidth="1"/>
    <col min="11316" max="11318" width="9.140625" style="8"/>
    <col min="11319" max="11319" width="2.28515625" style="8" customWidth="1"/>
    <col min="11320" max="11520" width="9.140625" style="8"/>
    <col min="11521" max="11521" width="6.140625" style="8" customWidth="1"/>
    <col min="11522" max="11522" width="8.7109375" style="8" customWidth="1"/>
    <col min="11523" max="11523" width="9.7109375" style="8" customWidth="1"/>
    <col min="11524" max="11524" width="9.42578125" style="8" customWidth="1"/>
    <col min="11525" max="11525" width="9.140625" style="8"/>
    <col min="11526" max="11526" width="9.85546875" style="8" customWidth="1"/>
    <col min="11527" max="11527" width="9" style="8" customWidth="1"/>
    <col min="11528" max="11528" width="8.140625" style="8" customWidth="1"/>
    <col min="11529" max="11529" width="10.7109375" style="8" customWidth="1"/>
    <col min="11530" max="11530" width="1.140625" style="8" customWidth="1"/>
    <col min="11531" max="11531" width="11.140625" style="8" customWidth="1"/>
    <col min="11532" max="11532" width="12" style="8" customWidth="1"/>
    <col min="11533" max="11533" width="2.28515625" style="8" customWidth="1"/>
    <col min="11534" max="11534" width="7.28515625" style="8" customWidth="1"/>
    <col min="11535" max="11540" width="21" style="8" customWidth="1"/>
    <col min="11541" max="11541" width="1" style="8" customWidth="1"/>
    <col min="11542" max="11547" width="21" style="8" customWidth="1"/>
    <col min="11548" max="11548" width="1" style="8" customWidth="1"/>
    <col min="11549" max="11554" width="21" style="8" customWidth="1"/>
    <col min="11555" max="11555" width="30.28515625" style="8" customWidth="1"/>
    <col min="11556" max="11556" width="7.28515625" style="8" customWidth="1"/>
    <col min="11557" max="11562" width="21" style="8" customWidth="1"/>
    <col min="11563" max="11563" width="4" style="8" customWidth="1"/>
    <col min="11564" max="11566" width="20.42578125" style="8" customWidth="1"/>
    <col min="11567" max="11567" width="2.28515625" style="8" customWidth="1"/>
    <col min="11568" max="11570" width="26.140625" style="8" customWidth="1"/>
    <col min="11571" max="11571" width="2.28515625" style="8" customWidth="1"/>
    <col min="11572" max="11574" width="9.140625" style="8"/>
    <col min="11575" max="11575" width="2.28515625" style="8" customWidth="1"/>
    <col min="11576" max="11776" width="9.140625" style="8"/>
    <col min="11777" max="11777" width="6.140625" style="8" customWidth="1"/>
    <col min="11778" max="11778" width="8.7109375" style="8" customWidth="1"/>
    <col min="11779" max="11779" width="9.7109375" style="8" customWidth="1"/>
    <col min="11780" max="11780" width="9.42578125" style="8" customWidth="1"/>
    <col min="11781" max="11781" width="9.140625" style="8"/>
    <col min="11782" max="11782" width="9.85546875" style="8" customWidth="1"/>
    <col min="11783" max="11783" width="9" style="8" customWidth="1"/>
    <col min="11784" max="11784" width="8.140625" style="8" customWidth="1"/>
    <col min="11785" max="11785" width="10.7109375" style="8" customWidth="1"/>
    <col min="11786" max="11786" width="1.140625" style="8" customWidth="1"/>
    <col min="11787" max="11787" width="11.140625" style="8" customWidth="1"/>
    <col min="11788" max="11788" width="12" style="8" customWidth="1"/>
    <col min="11789" max="11789" width="2.28515625" style="8" customWidth="1"/>
    <col min="11790" max="11790" width="7.28515625" style="8" customWidth="1"/>
    <col min="11791" max="11796" width="21" style="8" customWidth="1"/>
    <col min="11797" max="11797" width="1" style="8" customWidth="1"/>
    <col min="11798" max="11803" width="21" style="8" customWidth="1"/>
    <col min="11804" max="11804" width="1" style="8" customWidth="1"/>
    <col min="11805" max="11810" width="21" style="8" customWidth="1"/>
    <col min="11811" max="11811" width="30.28515625" style="8" customWidth="1"/>
    <col min="11812" max="11812" width="7.28515625" style="8" customWidth="1"/>
    <col min="11813" max="11818" width="21" style="8" customWidth="1"/>
    <col min="11819" max="11819" width="4" style="8" customWidth="1"/>
    <col min="11820" max="11822" width="20.42578125" style="8" customWidth="1"/>
    <col min="11823" max="11823" width="2.28515625" style="8" customWidth="1"/>
    <col min="11824" max="11826" width="26.140625" style="8" customWidth="1"/>
    <col min="11827" max="11827" width="2.28515625" style="8" customWidth="1"/>
    <col min="11828" max="11830" width="9.140625" style="8"/>
    <col min="11831" max="11831" width="2.28515625" style="8" customWidth="1"/>
    <col min="11832" max="12032" width="9.140625" style="8"/>
    <col min="12033" max="12033" width="6.140625" style="8" customWidth="1"/>
    <col min="12034" max="12034" width="8.7109375" style="8" customWidth="1"/>
    <col min="12035" max="12035" width="9.7109375" style="8" customWidth="1"/>
    <col min="12036" max="12036" width="9.42578125" style="8" customWidth="1"/>
    <col min="12037" max="12037" width="9.140625" style="8"/>
    <col min="12038" max="12038" width="9.85546875" style="8" customWidth="1"/>
    <col min="12039" max="12039" width="9" style="8" customWidth="1"/>
    <col min="12040" max="12040" width="8.140625" style="8" customWidth="1"/>
    <col min="12041" max="12041" width="10.7109375" style="8" customWidth="1"/>
    <col min="12042" max="12042" width="1.140625" style="8" customWidth="1"/>
    <col min="12043" max="12043" width="11.140625" style="8" customWidth="1"/>
    <col min="12044" max="12044" width="12" style="8" customWidth="1"/>
    <col min="12045" max="12045" width="2.28515625" style="8" customWidth="1"/>
    <col min="12046" max="12046" width="7.28515625" style="8" customWidth="1"/>
    <col min="12047" max="12052" width="21" style="8" customWidth="1"/>
    <col min="12053" max="12053" width="1" style="8" customWidth="1"/>
    <col min="12054" max="12059" width="21" style="8" customWidth="1"/>
    <col min="12060" max="12060" width="1" style="8" customWidth="1"/>
    <col min="12061" max="12066" width="21" style="8" customWidth="1"/>
    <col min="12067" max="12067" width="30.28515625" style="8" customWidth="1"/>
    <col min="12068" max="12068" width="7.28515625" style="8" customWidth="1"/>
    <col min="12069" max="12074" width="21" style="8" customWidth="1"/>
    <col min="12075" max="12075" width="4" style="8" customWidth="1"/>
    <col min="12076" max="12078" width="20.42578125" style="8" customWidth="1"/>
    <col min="12079" max="12079" width="2.28515625" style="8" customWidth="1"/>
    <col min="12080" max="12082" width="26.140625" style="8" customWidth="1"/>
    <col min="12083" max="12083" width="2.28515625" style="8" customWidth="1"/>
    <col min="12084" max="12086" width="9.140625" style="8"/>
    <col min="12087" max="12087" width="2.28515625" style="8" customWidth="1"/>
    <col min="12088" max="12288" width="9.140625" style="8"/>
    <col min="12289" max="12289" width="6.140625" style="8" customWidth="1"/>
    <col min="12290" max="12290" width="8.7109375" style="8" customWidth="1"/>
    <col min="12291" max="12291" width="9.7109375" style="8" customWidth="1"/>
    <col min="12292" max="12292" width="9.42578125" style="8" customWidth="1"/>
    <col min="12293" max="12293" width="9.140625" style="8"/>
    <col min="12294" max="12294" width="9.85546875" style="8" customWidth="1"/>
    <col min="12295" max="12295" width="9" style="8" customWidth="1"/>
    <col min="12296" max="12296" width="8.140625" style="8" customWidth="1"/>
    <col min="12297" max="12297" width="10.7109375" style="8" customWidth="1"/>
    <col min="12298" max="12298" width="1.140625" style="8" customWidth="1"/>
    <col min="12299" max="12299" width="11.140625" style="8" customWidth="1"/>
    <col min="12300" max="12300" width="12" style="8" customWidth="1"/>
    <col min="12301" max="12301" width="2.28515625" style="8" customWidth="1"/>
    <col min="12302" max="12302" width="7.28515625" style="8" customWidth="1"/>
    <col min="12303" max="12308" width="21" style="8" customWidth="1"/>
    <col min="12309" max="12309" width="1" style="8" customWidth="1"/>
    <col min="12310" max="12315" width="21" style="8" customWidth="1"/>
    <col min="12316" max="12316" width="1" style="8" customWidth="1"/>
    <col min="12317" max="12322" width="21" style="8" customWidth="1"/>
    <col min="12323" max="12323" width="30.28515625" style="8" customWidth="1"/>
    <col min="12324" max="12324" width="7.28515625" style="8" customWidth="1"/>
    <col min="12325" max="12330" width="21" style="8" customWidth="1"/>
    <col min="12331" max="12331" width="4" style="8" customWidth="1"/>
    <col min="12332" max="12334" width="20.42578125" style="8" customWidth="1"/>
    <col min="12335" max="12335" width="2.28515625" style="8" customWidth="1"/>
    <col min="12336" max="12338" width="26.140625" style="8" customWidth="1"/>
    <col min="12339" max="12339" width="2.28515625" style="8" customWidth="1"/>
    <col min="12340" max="12342" width="9.140625" style="8"/>
    <col min="12343" max="12343" width="2.28515625" style="8" customWidth="1"/>
    <col min="12344" max="12544" width="9.140625" style="8"/>
    <col min="12545" max="12545" width="6.140625" style="8" customWidth="1"/>
    <col min="12546" max="12546" width="8.7109375" style="8" customWidth="1"/>
    <col min="12547" max="12547" width="9.7109375" style="8" customWidth="1"/>
    <col min="12548" max="12548" width="9.42578125" style="8" customWidth="1"/>
    <col min="12549" max="12549" width="9.140625" style="8"/>
    <col min="12550" max="12550" width="9.85546875" style="8" customWidth="1"/>
    <col min="12551" max="12551" width="9" style="8" customWidth="1"/>
    <col min="12552" max="12552" width="8.140625" style="8" customWidth="1"/>
    <col min="12553" max="12553" width="10.7109375" style="8" customWidth="1"/>
    <col min="12554" max="12554" width="1.140625" style="8" customWidth="1"/>
    <col min="12555" max="12555" width="11.140625" style="8" customWidth="1"/>
    <col min="12556" max="12556" width="12" style="8" customWidth="1"/>
    <col min="12557" max="12557" width="2.28515625" style="8" customWidth="1"/>
    <col min="12558" max="12558" width="7.28515625" style="8" customWidth="1"/>
    <col min="12559" max="12564" width="21" style="8" customWidth="1"/>
    <col min="12565" max="12565" width="1" style="8" customWidth="1"/>
    <col min="12566" max="12571" width="21" style="8" customWidth="1"/>
    <col min="12572" max="12572" width="1" style="8" customWidth="1"/>
    <col min="12573" max="12578" width="21" style="8" customWidth="1"/>
    <col min="12579" max="12579" width="30.28515625" style="8" customWidth="1"/>
    <col min="12580" max="12580" width="7.28515625" style="8" customWidth="1"/>
    <col min="12581" max="12586" width="21" style="8" customWidth="1"/>
    <col min="12587" max="12587" width="4" style="8" customWidth="1"/>
    <col min="12588" max="12590" width="20.42578125" style="8" customWidth="1"/>
    <col min="12591" max="12591" width="2.28515625" style="8" customWidth="1"/>
    <col min="12592" max="12594" width="26.140625" style="8" customWidth="1"/>
    <col min="12595" max="12595" width="2.28515625" style="8" customWidth="1"/>
    <col min="12596" max="12598" width="9.140625" style="8"/>
    <col min="12599" max="12599" width="2.28515625" style="8" customWidth="1"/>
    <col min="12600" max="12800" width="9.140625" style="8"/>
    <col min="12801" max="12801" width="6.140625" style="8" customWidth="1"/>
    <col min="12802" max="12802" width="8.7109375" style="8" customWidth="1"/>
    <col min="12803" max="12803" width="9.7109375" style="8" customWidth="1"/>
    <col min="12804" max="12804" width="9.42578125" style="8" customWidth="1"/>
    <col min="12805" max="12805" width="9.140625" style="8"/>
    <col min="12806" max="12806" width="9.85546875" style="8" customWidth="1"/>
    <col min="12807" max="12807" width="9" style="8" customWidth="1"/>
    <col min="12808" max="12808" width="8.140625" style="8" customWidth="1"/>
    <col min="12809" max="12809" width="10.7109375" style="8" customWidth="1"/>
    <col min="12810" max="12810" width="1.140625" style="8" customWidth="1"/>
    <col min="12811" max="12811" width="11.140625" style="8" customWidth="1"/>
    <col min="12812" max="12812" width="12" style="8" customWidth="1"/>
    <col min="12813" max="12813" width="2.28515625" style="8" customWidth="1"/>
    <col min="12814" max="12814" width="7.28515625" style="8" customWidth="1"/>
    <col min="12815" max="12820" width="21" style="8" customWidth="1"/>
    <col min="12821" max="12821" width="1" style="8" customWidth="1"/>
    <col min="12822" max="12827" width="21" style="8" customWidth="1"/>
    <col min="12828" max="12828" width="1" style="8" customWidth="1"/>
    <col min="12829" max="12834" width="21" style="8" customWidth="1"/>
    <col min="12835" max="12835" width="30.28515625" style="8" customWidth="1"/>
    <col min="12836" max="12836" width="7.28515625" style="8" customWidth="1"/>
    <col min="12837" max="12842" width="21" style="8" customWidth="1"/>
    <col min="12843" max="12843" width="4" style="8" customWidth="1"/>
    <col min="12844" max="12846" width="20.42578125" style="8" customWidth="1"/>
    <col min="12847" max="12847" width="2.28515625" style="8" customWidth="1"/>
    <col min="12848" max="12850" width="26.140625" style="8" customWidth="1"/>
    <col min="12851" max="12851" width="2.28515625" style="8" customWidth="1"/>
    <col min="12852" max="12854" width="9.140625" style="8"/>
    <col min="12855" max="12855" width="2.28515625" style="8" customWidth="1"/>
    <col min="12856" max="13056" width="9.140625" style="8"/>
    <col min="13057" max="13057" width="6.140625" style="8" customWidth="1"/>
    <col min="13058" max="13058" width="8.7109375" style="8" customWidth="1"/>
    <col min="13059" max="13059" width="9.7109375" style="8" customWidth="1"/>
    <col min="13060" max="13060" width="9.42578125" style="8" customWidth="1"/>
    <col min="13061" max="13061" width="9.140625" style="8"/>
    <col min="13062" max="13062" width="9.85546875" style="8" customWidth="1"/>
    <col min="13063" max="13063" width="9" style="8" customWidth="1"/>
    <col min="13064" max="13064" width="8.140625" style="8" customWidth="1"/>
    <col min="13065" max="13065" width="10.7109375" style="8" customWidth="1"/>
    <col min="13066" max="13066" width="1.140625" style="8" customWidth="1"/>
    <col min="13067" max="13067" width="11.140625" style="8" customWidth="1"/>
    <col min="13068" max="13068" width="12" style="8" customWidth="1"/>
    <col min="13069" max="13069" width="2.28515625" style="8" customWidth="1"/>
    <col min="13070" max="13070" width="7.28515625" style="8" customWidth="1"/>
    <col min="13071" max="13076" width="21" style="8" customWidth="1"/>
    <col min="13077" max="13077" width="1" style="8" customWidth="1"/>
    <col min="13078" max="13083" width="21" style="8" customWidth="1"/>
    <col min="13084" max="13084" width="1" style="8" customWidth="1"/>
    <col min="13085" max="13090" width="21" style="8" customWidth="1"/>
    <col min="13091" max="13091" width="30.28515625" style="8" customWidth="1"/>
    <col min="13092" max="13092" width="7.28515625" style="8" customWidth="1"/>
    <col min="13093" max="13098" width="21" style="8" customWidth="1"/>
    <col min="13099" max="13099" width="4" style="8" customWidth="1"/>
    <col min="13100" max="13102" width="20.42578125" style="8" customWidth="1"/>
    <col min="13103" max="13103" width="2.28515625" style="8" customWidth="1"/>
    <col min="13104" max="13106" width="26.140625" style="8" customWidth="1"/>
    <col min="13107" max="13107" width="2.28515625" style="8" customWidth="1"/>
    <col min="13108" max="13110" width="9.140625" style="8"/>
    <col min="13111" max="13111" width="2.28515625" style="8" customWidth="1"/>
    <col min="13112" max="13312" width="9.140625" style="8"/>
    <col min="13313" max="13313" width="6.140625" style="8" customWidth="1"/>
    <col min="13314" max="13314" width="8.7109375" style="8" customWidth="1"/>
    <col min="13315" max="13315" width="9.7109375" style="8" customWidth="1"/>
    <col min="13316" max="13316" width="9.42578125" style="8" customWidth="1"/>
    <col min="13317" max="13317" width="9.140625" style="8"/>
    <col min="13318" max="13318" width="9.85546875" style="8" customWidth="1"/>
    <col min="13319" max="13319" width="9" style="8" customWidth="1"/>
    <col min="13320" max="13320" width="8.140625" style="8" customWidth="1"/>
    <col min="13321" max="13321" width="10.7109375" style="8" customWidth="1"/>
    <col min="13322" max="13322" width="1.140625" style="8" customWidth="1"/>
    <col min="13323" max="13323" width="11.140625" style="8" customWidth="1"/>
    <col min="13324" max="13324" width="12" style="8" customWidth="1"/>
    <col min="13325" max="13325" width="2.28515625" style="8" customWidth="1"/>
    <col min="13326" max="13326" width="7.28515625" style="8" customWidth="1"/>
    <col min="13327" max="13332" width="21" style="8" customWidth="1"/>
    <col min="13333" max="13333" width="1" style="8" customWidth="1"/>
    <col min="13334" max="13339" width="21" style="8" customWidth="1"/>
    <col min="13340" max="13340" width="1" style="8" customWidth="1"/>
    <col min="13341" max="13346" width="21" style="8" customWidth="1"/>
    <col min="13347" max="13347" width="30.28515625" style="8" customWidth="1"/>
    <col min="13348" max="13348" width="7.28515625" style="8" customWidth="1"/>
    <col min="13349" max="13354" width="21" style="8" customWidth="1"/>
    <col min="13355" max="13355" width="4" style="8" customWidth="1"/>
    <col min="13356" max="13358" width="20.42578125" style="8" customWidth="1"/>
    <col min="13359" max="13359" width="2.28515625" style="8" customWidth="1"/>
    <col min="13360" max="13362" width="26.140625" style="8" customWidth="1"/>
    <col min="13363" max="13363" width="2.28515625" style="8" customWidth="1"/>
    <col min="13364" max="13366" width="9.140625" style="8"/>
    <col min="13367" max="13367" width="2.28515625" style="8" customWidth="1"/>
    <col min="13368" max="13568" width="9.140625" style="8"/>
    <col min="13569" max="13569" width="6.140625" style="8" customWidth="1"/>
    <col min="13570" max="13570" width="8.7109375" style="8" customWidth="1"/>
    <col min="13571" max="13571" width="9.7109375" style="8" customWidth="1"/>
    <col min="13572" max="13572" width="9.42578125" style="8" customWidth="1"/>
    <col min="13573" max="13573" width="9.140625" style="8"/>
    <col min="13574" max="13574" width="9.85546875" style="8" customWidth="1"/>
    <col min="13575" max="13575" width="9" style="8" customWidth="1"/>
    <col min="13576" max="13576" width="8.140625" style="8" customWidth="1"/>
    <col min="13577" max="13577" width="10.7109375" style="8" customWidth="1"/>
    <col min="13578" max="13578" width="1.140625" style="8" customWidth="1"/>
    <col min="13579" max="13579" width="11.140625" style="8" customWidth="1"/>
    <col min="13580" max="13580" width="12" style="8" customWidth="1"/>
    <col min="13581" max="13581" width="2.28515625" style="8" customWidth="1"/>
    <col min="13582" max="13582" width="7.28515625" style="8" customWidth="1"/>
    <col min="13583" max="13588" width="21" style="8" customWidth="1"/>
    <col min="13589" max="13589" width="1" style="8" customWidth="1"/>
    <col min="13590" max="13595" width="21" style="8" customWidth="1"/>
    <col min="13596" max="13596" width="1" style="8" customWidth="1"/>
    <col min="13597" max="13602" width="21" style="8" customWidth="1"/>
    <col min="13603" max="13603" width="30.28515625" style="8" customWidth="1"/>
    <col min="13604" max="13604" width="7.28515625" style="8" customWidth="1"/>
    <col min="13605" max="13610" width="21" style="8" customWidth="1"/>
    <col min="13611" max="13611" width="4" style="8" customWidth="1"/>
    <col min="13612" max="13614" width="20.42578125" style="8" customWidth="1"/>
    <col min="13615" max="13615" width="2.28515625" style="8" customWidth="1"/>
    <col min="13616" max="13618" width="26.140625" style="8" customWidth="1"/>
    <col min="13619" max="13619" width="2.28515625" style="8" customWidth="1"/>
    <col min="13620" max="13622" width="9.140625" style="8"/>
    <col min="13623" max="13623" width="2.28515625" style="8" customWidth="1"/>
    <col min="13624" max="13824" width="9.140625" style="8"/>
    <col min="13825" max="13825" width="6.140625" style="8" customWidth="1"/>
    <col min="13826" max="13826" width="8.7109375" style="8" customWidth="1"/>
    <col min="13827" max="13827" width="9.7109375" style="8" customWidth="1"/>
    <col min="13828" max="13828" width="9.42578125" style="8" customWidth="1"/>
    <col min="13829" max="13829" width="9.140625" style="8"/>
    <col min="13830" max="13830" width="9.85546875" style="8" customWidth="1"/>
    <col min="13831" max="13831" width="9" style="8" customWidth="1"/>
    <col min="13832" max="13832" width="8.140625" style="8" customWidth="1"/>
    <col min="13833" max="13833" width="10.7109375" style="8" customWidth="1"/>
    <col min="13834" max="13834" width="1.140625" style="8" customWidth="1"/>
    <col min="13835" max="13835" width="11.140625" style="8" customWidth="1"/>
    <col min="13836" max="13836" width="12" style="8" customWidth="1"/>
    <col min="13837" max="13837" width="2.28515625" style="8" customWidth="1"/>
    <col min="13838" max="13838" width="7.28515625" style="8" customWidth="1"/>
    <col min="13839" max="13844" width="21" style="8" customWidth="1"/>
    <col min="13845" max="13845" width="1" style="8" customWidth="1"/>
    <col min="13846" max="13851" width="21" style="8" customWidth="1"/>
    <col min="13852" max="13852" width="1" style="8" customWidth="1"/>
    <col min="13853" max="13858" width="21" style="8" customWidth="1"/>
    <col min="13859" max="13859" width="30.28515625" style="8" customWidth="1"/>
    <col min="13860" max="13860" width="7.28515625" style="8" customWidth="1"/>
    <col min="13861" max="13866" width="21" style="8" customWidth="1"/>
    <col min="13867" max="13867" width="4" style="8" customWidth="1"/>
    <col min="13868" max="13870" width="20.42578125" style="8" customWidth="1"/>
    <col min="13871" max="13871" width="2.28515625" style="8" customWidth="1"/>
    <col min="13872" max="13874" width="26.140625" style="8" customWidth="1"/>
    <col min="13875" max="13875" width="2.28515625" style="8" customWidth="1"/>
    <col min="13876" max="13878" width="9.140625" style="8"/>
    <col min="13879" max="13879" width="2.28515625" style="8" customWidth="1"/>
    <col min="13880" max="14080" width="9.140625" style="8"/>
    <col min="14081" max="14081" width="6.140625" style="8" customWidth="1"/>
    <col min="14082" max="14082" width="8.7109375" style="8" customWidth="1"/>
    <col min="14083" max="14083" width="9.7109375" style="8" customWidth="1"/>
    <col min="14084" max="14084" width="9.42578125" style="8" customWidth="1"/>
    <col min="14085" max="14085" width="9.140625" style="8"/>
    <col min="14086" max="14086" width="9.85546875" style="8" customWidth="1"/>
    <col min="14087" max="14087" width="9" style="8" customWidth="1"/>
    <col min="14088" max="14088" width="8.140625" style="8" customWidth="1"/>
    <col min="14089" max="14089" width="10.7109375" style="8" customWidth="1"/>
    <col min="14090" max="14090" width="1.140625" style="8" customWidth="1"/>
    <col min="14091" max="14091" width="11.140625" style="8" customWidth="1"/>
    <col min="14092" max="14092" width="12" style="8" customWidth="1"/>
    <col min="14093" max="14093" width="2.28515625" style="8" customWidth="1"/>
    <col min="14094" max="14094" width="7.28515625" style="8" customWidth="1"/>
    <col min="14095" max="14100" width="21" style="8" customWidth="1"/>
    <col min="14101" max="14101" width="1" style="8" customWidth="1"/>
    <col min="14102" max="14107" width="21" style="8" customWidth="1"/>
    <col min="14108" max="14108" width="1" style="8" customWidth="1"/>
    <col min="14109" max="14114" width="21" style="8" customWidth="1"/>
    <col min="14115" max="14115" width="30.28515625" style="8" customWidth="1"/>
    <col min="14116" max="14116" width="7.28515625" style="8" customWidth="1"/>
    <col min="14117" max="14122" width="21" style="8" customWidth="1"/>
    <col min="14123" max="14123" width="4" style="8" customWidth="1"/>
    <col min="14124" max="14126" width="20.42578125" style="8" customWidth="1"/>
    <col min="14127" max="14127" width="2.28515625" style="8" customWidth="1"/>
    <col min="14128" max="14130" width="26.140625" style="8" customWidth="1"/>
    <col min="14131" max="14131" width="2.28515625" style="8" customWidth="1"/>
    <col min="14132" max="14134" width="9.140625" style="8"/>
    <col min="14135" max="14135" width="2.28515625" style="8" customWidth="1"/>
    <col min="14136" max="14336" width="9.140625" style="8"/>
    <col min="14337" max="14337" width="6.140625" style="8" customWidth="1"/>
    <col min="14338" max="14338" width="8.7109375" style="8" customWidth="1"/>
    <col min="14339" max="14339" width="9.7109375" style="8" customWidth="1"/>
    <col min="14340" max="14340" width="9.42578125" style="8" customWidth="1"/>
    <col min="14341" max="14341" width="9.140625" style="8"/>
    <col min="14342" max="14342" width="9.85546875" style="8" customWidth="1"/>
    <col min="14343" max="14343" width="9" style="8" customWidth="1"/>
    <col min="14344" max="14344" width="8.140625" style="8" customWidth="1"/>
    <col min="14345" max="14345" width="10.7109375" style="8" customWidth="1"/>
    <col min="14346" max="14346" width="1.140625" style="8" customWidth="1"/>
    <col min="14347" max="14347" width="11.140625" style="8" customWidth="1"/>
    <col min="14348" max="14348" width="12" style="8" customWidth="1"/>
    <col min="14349" max="14349" width="2.28515625" style="8" customWidth="1"/>
    <col min="14350" max="14350" width="7.28515625" style="8" customWidth="1"/>
    <col min="14351" max="14356" width="21" style="8" customWidth="1"/>
    <col min="14357" max="14357" width="1" style="8" customWidth="1"/>
    <col min="14358" max="14363" width="21" style="8" customWidth="1"/>
    <col min="14364" max="14364" width="1" style="8" customWidth="1"/>
    <col min="14365" max="14370" width="21" style="8" customWidth="1"/>
    <col min="14371" max="14371" width="30.28515625" style="8" customWidth="1"/>
    <col min="14372" max="14372" width="7.28515625" style="8" customWidth="1"/>
    <col min="14373" max="14378" width="21" style="8" customWidth="1"/>
    <col min="14379" max="14379" width="4" style="8" customWidth="1"/>
    <col min="14380" max="14382" width="20.42578125" style="8" customWidth="1"/>
    <col min="14383" max="14383" width="2.28515625" style="8" customWidth="1"/>
    <col min="14384" max="14386" width="26.140625" style="8" customWidth="1"/>
    <col min="14387" max="14387" width="2.28515625" style="8" customWidth="1"/>
    <col min="14388" max="14390" width="9.140625" style="8"/>
    <col min="14391" max="14391" width="2.28515625" style="8" customWidth="1"/>
    <col min="14392" max="14592" width="9.140625" style="8"/>
    <col min="14593" max="14593" width="6.140625" style="8" customWidth="1"/>
    <col min="14594" max="14594" width="8.7109375" style="8" customWidth="1"/>
    <col min="14595" max="14595" width="9.7109375" style="8" customWidth="1"/>
    <col min="14596" max="14596" width="9.42578125" style="8" customWidth="1"/>
    <col min="14597" max="14597" width="9.140625" style="8"/>
    <col min="14598" max="14598" width="9.85546875" style="8" customWidth="1"/>
    <col min="14599" max="14599" width="9" style="8" customWidth="1"/>
    <col min="14600" max="14600" width="8.140625" style="8" customWidth="1"/>
    <col min="14601" max="14601" width="10.7109375" style="8" customWidth="1"/>
    <col min="14602" max="14602" width="1.140625" style="8" customWidth="1"/>
    <col min="14603" max="14603" width="11.140625" style="8" customWidth="1"/>
    <col min="14604" max="14604" width="12" style="8" customWidth="1"/>
    <col min="14605" max="14605" width="2.28515625" style="8" customWidth="1"/>
    <col min="14606" max="14606" width="7.28515625" style="8" customWidth="1"/>
    <col min="14607" max="14612" width="21" style="8" customWidth="1"/>
    <col min="14613" max="14613" width="1" style="8" customWidth="1"/>
    <col min="14614" max="14619" width="21" style="8" customWidth="1"/>
    <col min="14620" max="14620" width="1" style="8" customWidth="1"/>
    <col min="14621" max="14626" width="21" style="8" customWidth="1"/>
    <col min="14627" max="14627" width="30.28515625" style="8" customWidth="1"/>
    <col min="14628" max="14628" width="7.28515625" style="8" customWidth="1"/>
    <col min="14629" max="14634" width="21" style="8" customWidth="1"/>
    <col min="14635" max="14635" width="4" style="8" customWidth="1"/>
    <col min="14636" max="14638" width="20.42578125" style="8" customWidth="1"/>
    <col min="14639" max="14639" width="2.28515625" style="8" customWidth="1"/>
    <col min="14640" max="14642" width="26.140625" style="8" customWidth="1"/>
    <col min="14643" max="14643" width="2.28515625" style="8" customWidth="1"/>
    <col min="14644" max="14646" width="9.140625" style="8"/>
    <col min="14647" max="14647" width="2.28515625" style="8" customWidth="1"/>
    <col min="14648" max="14848" width="9.140625" style="8"/>
    <col min="14849" max="14849" width="6.140625" style="8" customWidth="1"/>
    <col min="14850" max="14850" width="8.7109375" style="8" customWidth="1"/>
    <col min="14851" max="14851" width="9.7109375" style="8" customWidth="1"/>
    <col min="14852" max="14852" width="9.42578125" style="8" customWidth="1"/>
    <col min="14853" max="14853" width="9.140625" style="8"/>
    <col min="14854" max="14854" width="9.85546875" style="8" customWidth="1"/>
    <col min="14855" max="14855" width="9" style="8" customWidth="1"/>
    <col min="14856" max="14856" width="8.140625" style="8" customWidth="1"/>
    <col min="14857" max="14857" width="10.7109375" style="8" customWidth="1"/>
    <col min="14858" max="14858" width="1.140625" style="8" customWidth="1"/>
    <col min="14859" max="14859" width="11.140625" style="8" customWidth="1"/>
    <col min="14860" max="14860" width="12" style="8" customWidth="1"/>
    <col min="14861" max="14861" width="2.28515625" style="8" customWidth="1"/>
    <col min="14862" max="14862" width="7.28515625" style="8" customWidth="1"/>
    <col min="14863" max="14868" width="21" style="8" customWidth="1"/>
    <col min="14869" max="14869" width="1" style="8" customWidth="1"/>
    <col min="14870" max="14875" width="21" style="8" customWidth="1"/>
    <col min="14876" max="14876" width="1" style="8" customWidth="1"/>
    <col min="14877" max="14882" width="21" style="8" customWidth="1"/>
    <col min="14883" max="14883" width="30.28515625" style="8" customWidth="1"/>
    <col min="14884" max="14884" width="7.28515625" style="8" customWidth="1"/>
    <col min="14885" max="14890" width="21" style="8" customWidth="1"/>
    <col min="14891" max="14891" width="4" style="8" customWidth="1"/>
    <col min="14892" max="14894" width="20.42578125" style="8" customWidth="1"/>
    <col min="14895" max="14895" width="2.28515625" style="8" customWidth="1"/>
    <col min="14896" max="14898" width="26.140625" style="8" customWidth="1"/>
    <col min="14899" max="14899" width="2.28515625" style="8" customWidth="1"/>
    <col min="14900" max="14902" width="9.140625" style="8"/>
    <col min="14903" max="14903" width="2.28515625" style="8" customWidth="1"/>
    <col min="14904" max="15104" width="9.140625" style="8"/>
    <col min="15105" max="15105" width="6.140625" style="8" customWidth="1"/>
    <col min="15106" max="15106" width="8.7109375" style="8" customWidth="1"/>
    <col min="15107" max="15107" width="9.7109375" style="8" customWidth="1"/>
    <col min="15108" max="15108" width="9.42578125" style="8" customWidth="1"/>
    <col min="15109" max="15109" width="9.140625" style="8"/>
    <col min="15110" max="15110" width="9.85546875" style="8" customWidth="1"/>
    <col min="15111" max="15111" width="9" style="8" customWidth="1"/>
    <col min="15112" max="15112" width="8.140625" style="8" customWidth="1"/>
    <col min="15113" max="15113" width="10.7109375" style="8" customWidth="1"/>
    <col min="15114" max="15114" width="1.140625" style="8" customWidth="1"/>
    <col min="15115" max="15115" width="11.140625" style="8" customWidth="1"/>
    <col min="15116" max="15116" width="12" style="8" customWidth="1"/>
    <col min="15117" max="15117" width="2.28515625" style="8" customWidth="1"/>
    <col min="15118" max="15118" width="7.28515625" style="8" customWidth="1"/>
    <col min="15119" max="15124" width="21" style="8" customWidth="1"/>
    <col min="15125" max="15125" width="1" style="8" customWidth="1"/>
    <col min="15126" max="15131" width="21" style="8" customWidth="1"/>
    <col min="15132" max="15132" width="1" style="8" customWidth="1"/>
    <col min="15133" max="15138" width="21" style="8" customWidth="1"/>
    <col min="15139" max="15139" width="30.28515625" style="8" customWidth="1"/>
    <col min="15140" max="15140" width="7.28515625" style="8" customWidth="1"/>
    <col min="15141" max="15146" width="21" style="8" customWidth="1"/>
    <col min="15147" max="15147" width="4" style="8" customWidth="1"/>
    <col min="15148" max="15150" width="20.42578125" style="8" customWidth="1"/>
    <col min="15151" max="15151" width="2.28515625" style="8" customWidth="1"/>
    <col min="15152" max="15154" width="26.140625" style="8" customWidth="1"/>
    <col min="15155" max="15155" width="2.28515625" style="8" customWidth="1"/>
    <col min="15156" max="15158" width="9.140625" style="8"/>
    <col min="15159" max="15159" width="2.28515625" style="8" customWidth="1"/>
    <col min="15160" max="15360" width="9.140625" style="8"/>
    <col min="15361" max="15361" width="6.140625" style="8" customWidth="1"/>
    <col min="15362" max="15362" width="8.7109375" style="8" customWidth="1"/>
    <col min="15363" max="15363" width="9.7109375" style="8" customWidth="1"/>
    <col min="15364" max="15364" width="9.42578125" style="8" customWidth="1"/>
    <col min="15365" max="15365" width="9.140625" style="8"/>
    <col min="15366" max="15366" width="9.85546875" style="8" customWidth="1"/>
    <col min="15367" max="15367" width="9" style="8" customWidth="1"/>
    <col min="15368" max="15368" width="8.140625" style="8" customWidth="1"/>
    <col min="15369" max="15369" width="10.7109375" style="8" customWidth="1"/>
    <col min="15370" max="15370" width="1.140625" style="8" customWidth="1"/>
    <col min="15371" max="15371" width="11.140625" style="8" customWidth="1"/>
    <col min="15372" max="15372" width="12" style="8" customWidth="1"/>
    <col min="15373" max="15373" width="2.28515625" style="8" customWidth="1"/>
    <col min="15374" max="15374" width="7.28515625" style="8" customWidth="1"/>
    <col min="15375" max="15380" width="21" style="8" customWidth="1"/>
    <col min="15381" max="15381" width="1" style="8" customWidth="1"/>
    <col min="15382" max="15387" width="21" style="8" customWidth="1"/>
    <col min="15388" max="15388" width="1" style="8" customWidth="1"/>
    <col min="15389" max="15394" width="21" style="8" customWidth="1"/>
    <col min="15395" max="15395" width="30.28515625" style="8" customWidth="1"/>
    <col min="15396" max="15396" width="7.28515625" style="8" customWidth="1"/>
    <col min="15397" max="15402" width="21" style="8" customWidth="1"/>
    <col min="15403" max="15403" width="4" style="8" customWidth="1"/>
    <col min="15404" max="15406" width="20.42578125" style="8" customWidth="1"/>
    <col min="15407" max="15407" width="2.28515625" style="8" customWidth="1"/>
    <col min="15408" max="15410" width="26.140625" style="8" customWidth="1"/>
    <col min="15411" max="15411" width="2.28515625" style="8" customWidth="1"/>
    <col min="15412" max="15414" width="9.140625" style="8"/>
    <col min="15415" max="15415" width="2.28515625" style="8" customWidth="1"/>
    <col min="15416" max="15616" width="9.140625" style="8"/>
    <col min="15617" max="15617" width="6.140625" style="8" customWidth="1"/>
    <col min="15618" max="15618" width="8.7109375" style="8" customWidth="1"/>
    <col min="15619" max="15619" width="9.7109375" style="8" customWidth="1"/>
    <col min="15620" max="15620" width="9.42578125" style="8" customWidth="1"/>
    <col min="15621" max="15621" width="9.140625" style="8"/>
    <col min="15622" max="15622" width="9.85546875" style="8" customWidth="1"/>
    <col min="15623" max="15623" width="9" style="8" customWidth="1"/>
    <col min="15624" max="15624" width="8.140625" style="8" customWidth="1"/>
    <col min="15625" max="15625" width="10.7109375" style="8" customWidth="1"/>
    <col min="15626" max="15626" width="1.140625" style="8" customWidth="1"/>
    <col min="15627" max="15627" width="11.140625" style="8" customWidth="1"/>
    <col min="15628" max="15628" width="12" style="8" customWidth="1"/>
    <col min="15629" max="15629" width="2.28515625" style="8" customWidth="1"/>
    <col min="15630" max="15630" width="7.28515625" style="8" customWidth="1"/>
    <col min="15631" max="15636" width="21" style="8" customWidth="1"/>
    <col min="15637" max="15637" width="1" style="8" customWidth="1"/>
    <col min="15638" max="15643" width="21" style="8" customWidth="1"/>
    <col min="15644" max="15644" width="1" style="8" customWidth="1"/>
    <col min="15645" max="15650" width="21" style="8" customWidth="1"/>
    <col min="15651" max="15651" width="30.28515625" style="8" customWidth="1"/>
    <col min="15652" max="15652" width="7.28515625" style="8" customWidth="1"/>
    <col min="15653" max="15658" width="21" style="8" customWidth="1"/>
    <col min="15659" max="15659" width="4" style="8" customWidth="1"/>
    <col min="15660" max="15662" width="20.42578125" style="8" customWidth="1"/>
    <col min="15663" max="15663" width="2.28515625" style="8" customWidth="1"/>
    <col min="15664" max="15666" width="26.140625" style="8" customWidth="1"/>
    <col min="15667" max="15667" width="2.28515625" style="8" customWidth="1"/>
    <col min="15668" max="15670" width="9.140625" style="8"/>
    <col min="15671" max="15671" width="2.28515625" style="8" customWidth="1"/>
    <col min="15672" max="15872" width="9.140625" style="8"/>
    <col min="15873" max="15873" width="6.140625" style="8" customWidth="1"/>
    <col min="15874" max="15874" width="8.7109375" style="8" customWidth="1"/>
    <col min="15875" max="15875" width="9.7109375" style="8" customWidth="1"/>
    <col min="15876" max="15876" width="9.42578125" style="8" customWidth="1"/>
    <col min="15877" max="15877" width="9.140625" style="8"/>
    <col min="15878" max="15878" width="9.85546875" style="8" customWidth="1"/>
    <col min="15879" max="15879" width="9" style="8" customWidth="1"/>
    <col min="15880" max="15880" width="8.140625" style="8" customWidth="1"/>
    <col min="15881" max="15881" width="10.7109375" style="8" customWidth="1"/>
    <col min="15882" max="15882" width="1.140625" style="8" customWidth="1"/>
    <col min="15883" max="15883" width="11.140625" style="8" customWidth="1"/>
    <col min="15884" max="15884" width="12" style="8" customWidth="1"/>
    <col min="15885" max="15885" width="2.28515625" style="8" customWidth="1"/>
    <col min="15886" max="15886" width="7.28515625" style="8" customWidth="1"/>
    <col min="15887" max="15892" width="21" style="8" customWidth="1"/>
    <col min="15893" max="15893" width="1" style="8" customWidth="1"/>
    <col min="15894" max="15899" width="21" style="8" customWidth="1"/>
    <col min="15900" max="15900" width="1" style="8" customWidth="1"/>
    <col min="15901" max="15906" width="21" style="8" customWidth="1"/>
    <col min="15907" max="15907" width="30.28515625" style="8" customWidth="1"/>
    <col min="15908" max="15908" width="7.28515625" style="8" customWidth="1"/>
    <col min="15909" max="15914" width="21" style="8" customWidth="1"/>
    <col min="15915" max="15915" width="4" style="8" customWidth="1"/>
    <col min="15916" max="15918" width="20.42578125" style="8" customWidth="1"/>
    <col min="15919" max="15919" width="2.28515625" style="8" customWidth="1"/>
    <col min="15920" max="15922" width="26.140625" style="8" customWidth="1"/>
    <col min="15923" max="15923" width="2.28515625" style="8" customWidth="1"/>
    <col min="15924" max="15926" width="9.140625" style="8"/>
    <col min="15927" max="15927" width="2.28515625" style="8" customWidth="1"/>
    <col min="15928" max="16128" width="9.140625" style="8"/>
    <col min="16129" max="16129" width="6.140625" style="8" customWidth="1"/>
    <col min="16130" max="16130" width="8.7109375" style="8" customWidth="1"/>
    <col min="16131" max="16131" width="9.7109375" style="8" customWidth="1"/>
    <col min="16132" max="16132" width="9.42578125" style="8" customWidth="1"/>
    <col min="16133" max="16133" width="9.140625" style="8"/>
    <col min="16134" max="16134" width="9.85546875" style="8" customWidth="1"/>
    <col min="16135" max="16135" width="9" style="8" customWidth="1"/>
    <col min="16136" max="16136" width="8.140625" style="8" customWidth="1"/>
    <col min="16137" max="16137" width="10.7109375" style="8" customWidth="1"/>
    <col min="16138" max="16138" width="1.140625" style="8" customWidth="1"/>
    <col min="16139" max="16139" width="11.140625" style="8" customWidth="1"/>
    <col min="16140" max="16140" width="12" style="8" customWidth="1"/>
    <col min="16141" max="16141" width="2.28515625" style="8" customWidth="1"/>
    <col min="16142" max="16142" width="7.28515625" style="8" customWidth="1"/>
    <col min="16143" max="16148" width="21" style="8" customWidth="1"/>
    <col min="16149" max="16149" width="1" style="8" customWidth="1"/>
    <col min="16150" max="16155" width="21" style="8" customWidth="1"/>
    <col min="16156" max="16156" width="1" style="8" customWidth="1"/>
    <col min="16157" max="16162" width="21" style="8" customWidth="1"/>
    <col min="16163" max="16163" width="30.28515625" style="8" customWidth="1"/>
    <col min="16164" max="16164" width="7.28515625" style="8" customWidth="1"/>
    <col min="16165" max="16170" width="21" style="8" customWidth="1"/>
    <col min="16171" max="16171" width="4" style="8" customWidth="1"/>
    <col min="16172" max="16174" width="20.42578125" style="8" customWidth="1"/>
    <col min="16175" max="16175" width="2.28515625" style="8" customWidth="1"/>
    <col min="16176" max="16178" width="26.140625" style="8" customWidth="1"/>
    <col min="16179" max="16179" width="2.28515625" style="8" customWidth="1"/>
    <col min="16180" max="16182" width="9.140625" style="8"/>
    <col min="16183" max="16183" width="2.28515625" style="8" customWidth="1"/>
    <col min="16184" max="16384" width="9.140625" style="8"/>
  </cols>
  <sheetData>
    <row r="1" spans="1:56" ht="2.25" customHeight="1" thickBot="1" x14ac:dyDescent="0.3">
      <c r="A1" s="1"/>
      <c r="B1" s="2"/>
      <c r="C1" s="2"/>
      <c r="D1" s="2"/>
      <c r="E1" s="2"/>
      <c r="F1" s="2"/>
      <c r="G1" s="2"/>
      <c r="H1" s="2"/>
      <c r="I1" s="2"/>
      <c r="J1" s="2"/>
      <c r="K1" s="2"/>
      <c r="L1" s="2"/>
      <c r="M1" s="3"/>
      <c r="N1" s="4"/>
      <c r="O1" s="5"/>
      <c r="P1" s="5"/>
      <c r="Q1" s="5"/>
      <c r="R1" s="5"/>
      <c r="S1" s="5"/>
      <c r="T1" s="5"/>
      <c r="U1" s="3"/>
      <c r="V1" s="5"/>
      <c r="W1" s="5"/>
      <c r="X1" s="5"/>
      <c r="Y1" s="5"/>
      <c r="Z1" s="5"/>
      <c r="AA1" s="5"/>
      <c r="AB1" s="3"/>
      <c r="AC1" s="5"/>
      <c r="AD1" s="5"/>
      <c r="AE1" s="5"/>
      <c r="AF1" s="5"/>
      <c r="AG1" s="5"/>
      <c r="AH1" s="5"/>
      <c r="AI1" s="3"/>
      <c r="AJ1" s="6"/>
      <c r="AK1" s="5"/>
      <c r="AL1" s="5"/>
      <c r="AM1" s="5"/>
      <c r="AN1" s="5"/>
      <c r="AO1" s="5"/>
      <c r="AP1" s="5"/>
      <c r="AQ1" s="7"/>
      <c r="AR1" s="5"/>
      <c r="AS1" s="5"/>
      <c r="AT1" s="5"/>
      <c r="AU1" s="7"/>
      <c r="AV1" s="7"/>
      <c r="AW1" s="7"/>
      <c r="AX1" s="7"/>
      <c r="AY1" s="7"/>
      <c r="AZ1" s="7"/>
      <c r="BA1" s="7"/>
      <c r="BB1" s="7"/>
      <c r="BC1" s="7"/>
      <c r="BD1" s="7"/>
    </row>
    <row r="2" spans="1:56" ht="18" customHeight="1" thickBot="1" x14ac:dyDescent="0.3">
      <c r="A2" s="9" t="s">
        <v>0</v>
      </c>
      <c r="B2" s="10"/>
      <c r="C2" s="11"/>
      <c r="D2" s="10"/>
      <c r="E2" s="911" t="s">
        <v>1087</v>
      </c>
      <c r="F2" s="912"/>
      <c r="G2" s="912"/>
      <c r="H2" s="912"/>
      <c r="I2" s="912"/>
      <c r="J2" s="912"/>
      <c r="K2" s="912"/>
      <c r="L2" s="913"/>
      <c r="M2" s="12"/>
      <c r="N2" s="13" t="str">
        <f>+LEFT(H12,6)</f>
        <v>31 дек</v>
      </c>
      <c r="O2" s="14" t="s">
        <v>1</v>
      </c>
      <c r="P2" s="15" t="str">
        <f>+IF(+P892=0,"O K","НЕРАВНЕНИЕ !")</f>
        <v>O K</v>
      </c>
      <c r="Q2" s="16" t="s">
        <v>2</v>
      </c>
      <c r="R2" s="15" t="str">
        <f>+IF(+R892=0,"O K","НЕРАВНЕНИЕ !")</f>
        <v>O K</v>
      </c>
      <c r="S2" s="16" t="s">
        <v>3</v>
      </c>
      <c r="T2" s="17" t="str">
        <f>+IF(+T892=0,"O K","НЕРАВНЕНИЕ !")</f>
        <v>O K</v>
      </c>
      <c r="U2" s="12"/>
      <c r="V2" s="18" t="s">
        <v>1</v>
      </c>
      <c r="W2" s="19" t="str">
        <f>+IF(+W892=0,"O K","НЕРАВНЕНИЕ !")</f>
        <v>O K</v>
      </c>
      <c r="X2" s="20" t="s">
        <v>2</v>
      </c>
      <c r="Y2" s="21" t="str">
        <f>+IF(+Y892=0,"O K","НЕРАВНЕНИЕ !")</f>
        <v>O K</v>
      </c>
      <c r="Z2" s="22" t="s">
        <v>3</v>
      </c>
      <c r="AA2" s="23" t="str">
        <f>+IF(+AA892=0,"O K","НЕРАВНЕНИЕ !")</f>
        <v>O K</v>
      </c>
      <c r="AB2" s="12"/>
      <c r="AC2" s="24" t="s">
        <v>1</v>
      </c>
      <c r="AD2" s="25" t="str">
        <f>+IF(+AD892=0,"O K","НЕРАВНЕНИЕ !")</f>
        <v>O K</v>
      </c>
      <c r="AE2" s="26" t="s">
        <v>2</v>
      </c>
      <c r="AF2" s="25" t="str">
        <f>+IF(+AF892=0,"O K","НЕРАВНЕНИЕ !")</f>
        <v>O K</v>
      </c>
      <c r="AG2" s="26" t="s">
        <v>3</v>
      </c>
      <c r="AH2" s="27" t="str">
        <f>+IF(+AH892=0,"O K","НЕРАВНЕНИЕ !")</f>
        <v>O K</v>
      </c>
      <c r="AI2" s="12"/>
      <c r="AJ2" s="28"/>
      <c r="AK2" s="29" t="s">
        <v>1</v>
      </c>
      <c r="AL2" s="30" t="str">
        <f>+IF(+AL892=0,"O K","НЕРАВНЕНИЕ !")</f>
        <v>O K</v>
      </c>
      <c r="AM2" s="31" t="s">
        <v>2</v>
      </c>
      <c r="AN2" s="32" t="str">
        <f>+IF(+AN892=0,"O K","НЕРАВНЕНИЕ !")</f>
        <v>O K</v>
      </c>
      <c r="AO2" s="31" t="s">
        <v>3</v>
      </c>
      <c r="AP2" s="33" t="str">
        <f>+IF(+AP892=0,"O K","НЕРАВНЕНИЕ !")</f>
        <v>O K</v>
      </c>
      <c r="AQ2" s="7"/>
      <c r="AR2" s="7"/>
      <c r="AS2" s="7"/>
      <c r="AT2" s="7"/>
      <c r="AU2" s="7"/>
      <c r="AV2" s="7"/>
      <c r="AW2" s="7"/>
      <c r="AX2" s="7"/>
      <c r="AY2" s="7"/>
      <c r="AZ2" s="7"/>
      <c r="BA2" s="7"/>
      <c r="BB2" s="7"/>
      <c r="BC2" s="7"/>
      <c r="BD2" s="7"/>
    </row>
    <row r="3" spans="1:56" ht="3.75" customHeight="1" thickBot="1" x14ac:dyDescent="0.3">
      <c r="A3" s="914" t="s">
        <v>1084</v>
      </c>
      <c r="B3" s="914"/>
      <c r="C3" s="914"/>
      <c r="D3" s="34"/>
      <c r="E3" s="34"/>
      <c r="F3" s="34"/>
      <c r="G3" s="34"/>
      <c r="H3" s="34"/>
      <c r="I3" s="34"/>
      <c r="J3" s="34"/>
      <c r="K3" s="34"/>
      <c r="L3" s="34"/>
      <c r="M3" s="3"/>
      <c r="N3" s="4"/>
      <c r="O3" s="5"/>
      <c r="P3" s="5"/>
      <c r="Q3" s="5"/>
      <c r="R3" s="5"/>
      <c r="S3" s="5"/>
      <c r="T3" s="5"/>
      <c r="U3" s="3"/>
      <c r="V3" s="35"/>
      <c r="W3" s="35"/>
      <c r="X3" s="35"/>
      <c r="Y3" s="35"/>
      <c r="Z3" s="35"/>
      <c r="AA3" s="35"/>
      <c r="AB3" s="3"/>
      <c r="AC3" s="5"/>
      <c r="AD3" s="5"/>
      <c r="AE3" s="5"/>
      <c r="AF3" s="5"/>
      <c r="AG3" s="5"/>
      <c r="AH3" s="5"/>
      <c r="AI3" s="3"/>
      <c r="AJ3" s="6"/>
      <c r="AK3" s="5"/>
      <c r="AL3" s="5"/>
      <c r="AM3" s="5"/>
      <c r="AN3" s="5"/>
      <c r="AO3" s="5"/>
      <c r="AP3" s="5"/>
      <c r="AQ3" s="7"/>
      <c r="AR3" s="7"/>
      <c r="AS3" s="7"/>
      <c r="AT3" s="7"/>
      <c r="AU3" s="7"/>
      <c r="AV3" s="7"/>
      <c r="AW3" s="7"/>
      <c r="AX3" s="7"/>
      <c r="AY3" s="7"/>
      <c r="AZ3" s="7"/>
      <c r="BA3" s="7"/>
      <c r="BB3" s="7"/>
      <c r="BC3" s="7"/>
      <c r="BD3" s="7"/>
    </row>
    <row r="4" spans="1:56" ht="16.5" customHeight="1" thickBot="1" x14ac:dyDescent="0.3">
      <c r="A4" s="914"/>
      <c r="B4" s="914"/>
      <c r="C4" s="914"/>
      <c r="D4" s="915"/>
      <c r="E4" s="916"/>
      <c r="F4" s="36" t="s">
        <v>4</v>
      </c>
      <c r="G4" s="917" t="s">
        <v>5</v>
      </c>
      <c r="H4" s="918"/>
      <c r="I4" s="918"/>
      <c r="J4" s="918"/>
      <c r="K4" s="918"/>
      <c r="L4" s="919"/>
      <c r="M4" s="37"/>
      <c r="N4" s="13" t="str">
        <f>+IF($N$2="31 дек","12",+IF($N$2="30 сеп","09",+IF($N$2="30 юни","06",+IF($N$2="31 мар","03",0))))</f>
        <v>12</v>
      </c>
      <c r="O4" s="14" t="s">
        <v>6</v>
      </c>
      <c r="P4" s="15" t="str">
        <f>+IF(+P894=0,"O K","НЕРАВНЕНИЕ !")</f>
        <v>O K</v>
      </c>
      <c r="Q4" s="16" t="s">
        <v>7</v>
      </c>
      <c r="R4" s="15" t="str">
        <f>+IF(+R894=0,"O K","НЕРАВНЕНИЕ !")</f>
        <v>O K</v>
      </c>
      <c r="S4" s="16" t="s">
        <v>8</v>
      </c>
      <c r="T4" s="17" t="str">
        <f>+IF(+T894=0,"O K","НЕРАВНЕНИЕ !")</f>
        <v>O K</v>
      </c>
      <c r="U4" s="37"/>
      <c r="V4" s="18" t="s">
        <v>6</v>
      </c>
      <c r="W4" s="19" t="str">
        <f>+IF(+W894=0,"O K","НЕРАВНЕНИЕ !")</f>
        <v>O K</v>
      </c>
      <c r="X4" s="20" t="s">
        <v>7</v>
      </c>
      <c r="Y4" s="21" t="str">
        <f>+IF(+Y894=0,"O K","НЕРАВНЕНИЕ !")</f>
        <v>O K</v>
      </c>
      <c r="Z4" s="22" t="s">
        <v>8</v>
      </c>
      <c r="AA4" s="38" t="str">
        <f>+IF(+AA894=0,"O K","НЕРАВНЕНИЕ !")</f>
        <v>O K</v>
      </c>
      <c r="AB4" s="37"/>
      <c r="AC4" s="24" t="s">
        <v>6</v>
      </c>
      <c r="AD4" s="25" t="str">
        <f>+IF(+AD894=0,"O K","НЕРАВНЕНИЕ !")</f>
        <v>O K</v>
      </c>
      <c r="AE4" s="26" t="s">
        <v>7</v>
      </c>
      <c r="AF4" s="25" t="str">
        <f>+IF(+AF894=0,"O K","НЕРАВНЕНИЕ !")</f>
        <v>O K</v>
      </c>
      <c r="AG4" s="26" t="s">
        <v>8</v>
      </c>
      <c r="AH4" s="27" t="str">
        <f>+IF(+AH894=0,"O K","НЕРАВНЕНИЕ !")</f>
        <v>O K</v>
      </c>
      <c r="AI4" s="37"/>
      <c r="AJ4" s="28"/>
      <c r="AK4" s="39" t="s">
        <v>6</v>
      </c>
      <c r="AL4" s="40" t="str">
        <f>+IF(+AL894=0,"O K","НЕРАВНЕНИЕ !")</f>
        <v>O K</v>
      </c>
      <c r="AM4" s="31" t="s">
        <v>7</v>
      </c>
      <c r="AN4" s="32" t="str">
        <f>+IF(+AN894=0,"O K","НЕРАВНЕНИЕ !")</f>
        <v>O K</v>
      </c>
      <c r="AO4" s="31" t="s">
        <v>8</v>
      </c>
      <c r="AP4" s="33" t="str">
        <f>+IF(+AP894=0,"O K","НЕРАВНЕНИЕ !")</f>
        <v>O K</v>
      </c>
      <c r="AQ4" s="7"/>
      <c r="AR4" s="7"/>
      <c r="AS4" s="7"/>
      <c r="AT4" s="7"/>
      <c r="AU4" s="7"/>
      <c r="AV4" s="7"/>
      <c r="AW4" s="7"/>
      <c r="AX4" s="7"/>
      <c r="AY4" s="7"/>
      <c r="AZ4" s="7"/>
      <c r="BA4" s="7"/>
      <c r="BB4" s="7"/>
      <c r="BC4" s="7"/>
      <c r="BD4" s="7"/>
    </row>
    <row r="5" spans="1:56" ht="3.75" customHeight="1" thickBot="1" x14ac:dyDescent="0.3">
      <c r="A5" s="914"/>
      <c r="B5" s="914"/>
      <c r="C5" s="914"/>
      <c r="D5" s="34"/>
      <c r="E5" s="34"/>
      <c r="F5" s="34"/>
      <c r="G5" s="34"/>
      <c r="H5" s="34"/>
      <c r="I5" s="34"/>
      <c r="J5" s="34"/>
      <c r="K5" s="34"/>
      <c r="L5" s="34"/>
      <c r="M5" s="3"/>
      <c r="N5" s="41"/>
      <c r="O5" s="5"/>
      <c r="P5" s="5"/>
      <c r="Q5" s="5"/>
      <c r="R5" s="5"/>
      <c r="S5" s="5"/>
      <c r="T5" s="5"/>
      <c r="U5" s="3"/>
      <c r="V5" s="35"/>
      <c r="W5" s="35"/>
      <c r="X5" s="35"/>
      <c r="Y5" s="35"/>
      <c r="Z5" s="35"/>
      <c r="AA5" s="35"/>
      <c r="AB5" s="3"/>
      <c r="AC5" s="5"/>
      <c r="AD5" s="5"/>
      <c r="AE5" s="5"/>
      <c r="AF5" s="5"/>
      <c r="AG5" s="5"/>
      <c r="AH5" s="5"/>
      <c r="AI5" s="3"/>
      <c r="AJ5" s="28"/>
      <c r="AK5" s="5"/>
      <c r="AL5" s="5"/>
      <c r="AM5" s="5"/>
      <c r="AN5" s="5"/>
      <c r="AO5" s="5"/>
      <c r="AP5" s="5"/>
      <c r="AQ5" s="7"/>
      <c r="AR5" s="7"/>
      <c r="AS5" s="7"/>
      <c r="AT5" s="7"/>
      <c r="AU5" s="7"/>
      <c r="AV5" s="7"/>
      <c r="AW5" s="7"/>
      <c r="AX5" s="7"/>
      <c r="AY5" s="7"/>
      <c r="AZ5" s="7"/>
      <c r="BA5" s="7"/>
      <c r="BB5" s="7"/>
      <c r="BC5" s="7"/>
      <c r="BD5" s="7"/>
    </row>
    <row r="6" spans="1:56" ht="18" customHeight="1" x14ac:dyDescent="0.25">
      <c r="A6" s="42" t="s">
        <v>9</v>
      </c>
      <c r="B6" s="10"/>
      <c r="C6" s="920"/>
      <c r="D6" s="921"/>
      <c r="E6" s="922"/>
      <c r="F6" s="43" t="s">
        <v>10</v>
      </c>
      <c r="G6" s="923" t="s">
        <v>11</v>
      </c>
      <c r="H6" s="924"/>
      <c r="I6" s="924"/>
      <c r="J6" s="924"/>
      <c r="K6" s="924"/>
      <c r="L6" s="925"/>
      <c r="M6" s="44"/>
      <c r="N6" s="41"/>
      <c r="O6" s="886" t="s">
        <v>12</v>
      </c>
      <c r="P6" s="887"/>
      <c r="Q6" s="887"/>
      <c r="R6" s="887"/>
      <c r="S6" s="887"/>
      <c r="T6" s="888"/>
      <c r="U6" s="44"/>
      <c r="V6" s="892" t="s">
        <v>13</v>
      </c>
      <c r="W6" s="893"/>
      <c r="X6" s="893"/>
      <c r="Y6" s="893"/>
      <c r="Z6" s="893"/>
      <c r="AA6" s="894"/>
      <c r="AB6" s="44"/>
      <c r="AC6" s="898" t="s">
        <v>14</v>
      </c>
      <c r="AD6" s="899"/>
      <c r="AE6" s="899"/>
      <c r="AF6" s="899"/>
      <c r="AG6" s="899"/>
      <c r="AH6" s="900"/>
      <c r="AI6" s="44"/>
      <c r="AJ6" s="28"/>
      <c r="AK6" s="904" t="str">
        <f>+E2</f>
        <v>Национален фонд към Министрерството на финансите</v>
      </c>
      <c r="AL6" s="905"/>
      <c r="AM6" s="905"/>
      <c r="AN6" s="45" t="s">
        <v>15</v>
      </c>
      <c r="AO6" s="905" t="str">
        <f>+H12</f>
        <v>31 декември 2020 г.</v>
      </c>
      <c r="AP6" s="906"/>
      <c r="AQ6" s="7"/>
      <c r="AR6" s="7"/>
      <c r="AS6" s="7"/>
      <c r="AT6" s="7"/>
      <c r="AU6" s="7"/>
      <c r="AV6" s="7"/>
      <c r="AW6" s="7"/>
      <c r="AX6" s="7"/>
      <c r="AY6" s="7"/>
      <c r="AZ6" s="7"/>
      <c r="BA6" s="7"/>
      <c r="BB6" s="7"/>
      <c r="BC6" s="7"/>
      <c r="BD6" s="7"/>
    </row>
    <row r="7" spans="1:56" ht="3.75" customHeight="1" thickBot="1" x14ac:dyDescent="0.3">
      <c r="A7" s="46"/>
      <c r="B7" s="2"/>
      <c r="C7" s="2"/>
      <c r="D7" s="2"/>
      <c r="E7" s="2"/>
      <c r="F7" s="2"/>
      <c r="G7" s="2"/>
      <c r="H7" s="2"/>
      <c r="I7" s="2"/>
      <c r="J7" s="2"/>
      <c r="K7" s="2"/>
      <c r="L7" s="2"/>
      <c r="M7" s="3"/>
      <c r="N7" s="41"/>
      <c r="O7" s="889"/>
      <c r="P7" s="890"/>
      <c r="Q7" s="890"/>
      <c r="R7" s="890"/>
      <c r="S7" s="890"/>
      <c r="T7" s="891"/>
      <c r="U7" s="47"/>
      <c r="V7" s="895"/>
      <c r="W7" s="896"/>
      <c r="X7" s="896"/>
      <c r="Y7" s="896"/>
      <c r="Z7" s="896"/>
      <c r="AA7" s="897"/>
      <c r="AB7" s="3"/>
      <c r="AC7" s="901"/>
      <c r="AD7" s="902"/>
      <c r="AE7" s="902"/>
      <c r="AF7" s="902"/>
      <c r="AG7" s="902"/>
      <c r="AH7" s="903"/>
      <c r="AI7" s="3"/>
      <c r="AJ7" s="28"/>
      <c r="AK7" s="48"/>
      <c r="AL7" s="49"/>
      <c r="AM7" s="49"/>
      <c r="AN7" s="49"/>
      <c r="AO7" s="49"/>
      <c r="AP7" s="50"/>
      <c r="AQ7" s="7"/>
      <c r="AR7" s="7"/>
      <c r="AS7" s="7"/>
      <c r="AT7" s="7"/>
      <c r="AU7" s="7"/>
      <c r="AV7" s="7"/>
      <c r="AW7" s="7"/>
      <c r="AX7" s="7"/>
      <c r="AY7" s="7"/>
      <c r="AZ7" s="7"/>
      <c r="BA7" s="7"/>
      <c r="BB7" s="7"/>
      <c r="BC7" s="7"/>
      <c r="BD7" s="7"/>
    </row>
    <row r="8" spans="1:56" ht="18" customHeight="1" thickTop="1" x14ac:dyDescent="0.25">
      <c r="A8" s="51" t="s">
        <v>16</v>
      </c>
      <c r="B8" s="52"/>
      <c r="C8" s="53">
        <v>9817</v>
      </c>
      <c r="D8" s="54" t="s">
        <v>17</v>
      </c>
      <c r="E8" s="55">
        <v>2020</v>
      </c>
      <c r="F8" s="56" t="s">
        <v>18</v>
      </c>
      <c r="G8" s="907" t="s">
        <v>1088</v>
      </c>
      <c r="H8" s="908"/>
      <c r="I8" s="57" t="s">
        <v>19</v>
      </c>
      <c r="J8" s="909"/>
      <c r="K8" s="910"/>
      <c r="L8" s="910"/>
      <c r="M8" s="44"/>
      <c r="N8" s="58" t="s">
        <v>20</v>
      </c>
      <c r="O8" s="59" t="s">
        <v>21</v>
      </c>
      <c r="P8" s="60"/>
      <c r="Q8" s="61" t="str">
        <f>+O8</f>
        <v xml:space="preserve">                   "Б Ю Д Ж Е Т"</v>
      </c>
      <c r="R8" s="60"/>
      <c r="S8" s="62" t="str">
        <f>+O8</f>
        <v xml:space="preserve">                   "Б Ю Д Ж Е Т"</v>
      </c>
      <c r="T8" s="63"/>
      <c r="U8" s="44"/>
      <c r="V8" s="64" t="s">
        <v>22</v>
      </c>
      <c r="W8" s="65"/>
      <c r="X8" s="66" t="str">
        <f>+V8</f>
        <v xml:space="preserve">            "Сметки за средства от ЕС"</v>
      </c>
      <c r="Y8" s="65"/>
      <c r="Z8" s="67" t="str">
        <f>+V8</f>
        <v xml:space="preserve">            "Сметки за средства от ЕС"</v>
      </c>
      <c r="AA8" s="68"/>
      <c r="AB8" s="44"/>
      <c r="AC8" s="69" t="s">
        <v>23</v>
      </c>
      <c r="AD8" s="60"/>
      <c r="AE8" s="70" t="s">
        <v>23</v>
      </c>
      <c r="AF8" s="60"/>
      <c r="AG8" s="71" t="s">
        <v>23</v>
      </c>
      <c r="AH8" s="72"/>
      <c r="AI8" s="44"/>
      <c r="AJ8" s="73" t="s">
        <v>20</v>
      </c>
      <c r="AK8" s="74" t="s">
        <v>24</v>
      </c>
      <c r="AL8" s="75"/>
      <c r="AM8" s="76" t="s">
        <v>24</v>
      </c>
      <c r="AN8" s="75"/>
      <c r="AO8" s="77" t="s">
        <v>24</v>
      </c>
      <c r="AP8" s="78"/>
      <c r="AQ8" s="7"/>
      <c r="AR8" s="79" t="s">
        <v>25</v>
      </c>
      <c r="AS8" s="80"/>
      <c r="AT8" s="81"/>
      <c r="AU8" s="7"/>
      <c r="AV8" s="878">
        <f>+IF(AND(+AV13=0,AW13=0,AX13=0),0,"КОНТРОЛА - НАЛИЧИЕ И БРОЙ  НА ГРЕШНИ КРАЙНИ САЛДА")</f>
        <v>0</v>
      </c>
      <c r="AW8" s="878"/>
      <c r="AX8" s="878"/>
      <c r="AY8" s="7"/>
      <c r="AZ8" s="7"/>
      <c r="BA8" s="7"/>
      <c r="BB8" s="7"/>
      <c r="BC8" s="7"/>
      <c r="BD8" s="7"/>
    </row>
    <row r="9" spans="1:56" ht="3.75" customHeight="1" x14ac:dyDescent="0.25">
      <c r="A9" s="46"/>
      <c r="B9" s="2"/>
      <c r="C9" s="2"/>
      <c r="D9" s="2"/>
      <c r="E9" s="2"/>
      <c r="F9" s="2"/>
      <c r="G9" s="2"/>
      <c r="H9" s="2"/>
      <c r="I9" s="2"/>
      <c r="J9" s="2"/>
      <c r="K9" s="2"/>
      <c r="L9" s="2"/>
      <c r="M9" s="3"/>
      <c r="N9" s="82"/>
      <c r="O9" s="83"/>
      <c r="P9" s="84"/>
      <c r="Q9" s="85"/>
      <c r="R9" s="84"/>
      <c r="S9" s="86"/>
      <c r="T9" s="87"/>
      <c r="U9" s="3"/>
      <c r="V9" s="83"/>
      <c r="W9" s="84"/>
      <c r="X9" s="85"/>
      <c r="Y9" s="84"/>
      <c r="Z9" s="86"/>
      <c r="AA9" s="87"/>
      <c r="AB9" s="3"/>
      <c r="AC9" s="83"/>
      <c r="AD9" s="84"/>
      <c r="AE9" s="85"/>
      <c r="AF9" s="84"/>
      <c r="AG9" s="86"/>
      <c r="AH9" s="87"/>
      <c r="AI9" s="3"/>
      <c r="AJ9" s="88"/>
      <c r="AK9" s="89"/>
      <c r="AL9" s="90"/>
      <c r="AM9" s="91"/>
      <c r="AN9" s="90"/>
      <c r="AO9" s="92"/>
      <c r="AP9" s="93"/>
      <c r="AQ9" s="7"/>
      <c r="AR9" s="94"/>
      <c r="AS9" s="95"/>
      <c r="AT9" s="96"/>
      <c r="AU9" s="7"/>
      <c r="AV9" s="7"/>
      <c r="AW9" s="7"/>
      <c r="AX9" s="7"/>
      <c r="AY9" s="7"/>
      <c r="AZ9" s="7"/>
      <c r="BA9" s="7"/>
      <c r="BB9" s="7"/>
      <c r="BC9" s="7"/>
      <c r="BD9" s="7"/>
    </row>
    <row r="10" spans="1:56" ht="18" customHeight="1" x14ac:dyDescent="0.25">
      <c r="A10" s="54" t="s">
        <v>26</v>
      </c>
      <c r="B10" s="97"/>
      <c r="C10" s="98" t="s">
        <v>27</v>
      </c>
      <c r="D10" s="54" t="s">
        <v>28</v>
      </c>
      <c r="E10" s="97"/>
      <c r="F10" s="99" t="s">
        <v>29</v>
      </c>
      <c r="G10" s="54" t="s">
        <v>30</v>
      </c>
      <c r="H10" s="100"/>
      <c r="I10" s="97"/>
      <c r="J10" s="97"/>
      <c r="K10" s="879">
        <v>44256</v>
      </c>
      <c r="L10" s="880"/>
      <c r="M10" s="44"/>
      <c r="N10" s="101">
        <f>+$C8</f>
        <v>9817</v>
      </c>
      <c r="O10" s="102" t="s">
        <v>31</v>
      </c>
      <c r="P10" s="103"/>
      <c r="Q10" s="104" t="s">
        <v>32</v>
      </c>
      <c r="R10" s="105"/>
      <c r="S10" s="106" t="s">
        <v>33</v>
      </c>
      <c r="T10" s="107"/>
      <c r="U10" s="108"/>
      <c r="V10" s="102" t="s">
        <v>31</v>
      </c>
      <c r="W10" s="103"/>
      <c r="X10" s="104" t="s">
        <v>32</v>
      </c>
      <c r="Y10" s="105"/>
      <c r="Z10" s="106" t="s">
        <v>33</v>
      </c>
      <c r="AA10" s="107"/>
      <c r="AB10" s="108"/>
      <c r="AC10" s="102" t="s">
        <v>31</v>
      </c>
      <c r="AD10" s="103"/>
      <c r="AE10" s="104" t="s">
        <v>32</v>
      </c>
      <c r="AF10" s="105"/>
      <c r="AG10" s="106" t="s">
        <v>33</v>
      </c>
      <c r="AH10" s="107"/>
      <c r="AI10" s="44"/>
      <c r="AJ10" s="109">
        <f>+C8</f>
        <v>9817</v>
      </c>
      <c r="AK10" s="110" t="s">
        <v>31</v>
      </c>
      <c r="AL10" s="111"/>
      <c r="AM10" s="112" t="s">
        <v>32</v>
      </c>
      <c r="AN10" s="113"/>
      <c r="AO10" s="114" t="s">
        <v>33</v>
      </c>
      <c r="AP10" s="115"/>
      <c r="AQ10" s="7"/>
      <c r="AR10" s="116" t="str">
        <f>+IF(+AR13=0,"O K","ERROR !")</f>
        <v>O K</v>
      </c>
      <c r="AS10" s="117" t="str">
        <f>+IF(+AS13=0,"O K","ERROR !")</f>
        <v>O K</v>
      </c>
      <c r="AT10" s="118" t="str">
        <f>+IF(+AT13=0,"O K","ERROR !")</f>
        <v>O K</v>
      </c>
      <c r="AU10" s="7"/>
      <c r="AV10" s="119">
        <f>+IF(AV13&gt;0,"БЮДЖЕТ",0)</f>
        <v>0</v>
      </c>
      <c r="AW10" s="119">
        <f>+IF(AW13&gt;0,"СЕС",0)</f>
        <v>0</v>
      </c>
      <c r="AX10" s="119">
        <f>+IF(AX13&gt;0,"ДСД",0)</f>
        <v>0</v>
      </c>
      <c r="AY10" s="7"/>
      <c r="AZ10" s="7"/>
      <c r="BA10" s="7"/>
      <c r="BB10" s="7"/>
      <c r="BC10" s="7"/>
      <c r="BD10" s="7"/>
    </row>
    <row r="11" spans="1:56" ht="3.75" customHeight="1" x14ac:dyDescent="0.25">
      <c r="A11" s="120"/>
      <c r="B11" s="3"/>
      <c r="C11" s="3"/>
      <c r="D11" s="3"/>
      <c r="E11" s="3"/>
      <c r="F11" s="3"/>
      <c r="G11" s="3"/>
      <c r="H11" s="3"/>
      <c r="I11" s="3"/>
      <c r="J11" s="3"/>
      <c r="K11" s="3"/>
      <c r="L11" s="3"/>
      <c r="M11" s="3"/>
      <c r="N11" s="121"/>
      <c r="O11" s="122"/>
      <c r="P11" s="123"/>
      <c r="Q11" s="124"/>
      <c r="R11" s="125"/>
      <c r="S11" s="124"/>
      <c r="T11" s="126"/>
      <c r="U11" s="3"/>
      <c r="V11" s="122"/>
      <c r="W11" s="123"/>
      <c r="X11" s="124"/>
      <c r="Y11" s="125"/>
      <c r="Z11" s="124"/>
      <c r="AA11" s="126"/>
      <c r="AB11" s="3"/>
      <c r="AC11" s="127"/>
      <c r="AD11" s="128"/>
      <c r="AE11" s="129"/>
      <c r="AF11" s="130"/>
      <c r="AG11" s="129"/>
      <c r="AH11" s="131"/>
      <c r="AI11" s="3"/>
      <c r="AJ11" s="132"/>
      <c r="AK11" s="133"/>
      <c r="AL11" s="134"/>
      <c r="AM11" s="135"/>
      <c r="AN11" s="136"/>
      <c r="AO11" s="135"/>
      <c r="AP11" s="137"/>
      <c r="AQ11" s="7"/>
      <c r="AR11" s="138"/>
      <c r="AS11" s="139"/>
      <c r="AT11" s="140"/>
      <c r="AU11" s="7"/>
      <c r="AV11" s="141"/>
      <c r="AW11" s="141"/>
      <c r="AX11" s="141"/>
      <c r="AY11" s="7"/>
      <c r="AZ11" s="7"/>
      <c r="BA11" s="7"/>
      <c r="BB11" s="7"/>
      <c r="BC11" s="7"/>
      <c r="BD11" s="7"/>
    </row>
    <row r="12" spans="1:56" ht="19.5" customHeight="1" thickBot="1" x14ac:dyDescent="0.4">
      <c r="A12" s="142" t="s">
        <v>34</v>
      </c>
      <c r="B12" s="143"/>
      <c r="C12" s="144"/>
      <c r="D12" s="145"/>
      <c r="E12" s="881" t="str">
        <f>+F10</f>
        <v>/СБОРНА/</v>
      </c>
      <c r="F12" s="881"/>
      <c r="G12" s="146" t="s">
        <v>35</v>
      </c>
      <c r="H12" s="882" t="s">
        <v>1089</v>
      </c>
      <c r="I12" s="882"/>
      <c r="J12" s="882"/>
      <c r="K12" s="882"/>
      <c r="L12" s="147" t="s">
        <v>36</v>
      </c>
      <c r="M12" s="148"/>
      <c r="N12" s="149" t="s">
        <v>37</v>
      </c>
      <c r="O12" s="150" t="s">
        <v>38</v>
      </c>
      <c r="P12" s="151" t="s">
        <v>39</v>
      </c>
      <c r="Q12" s="152" t="s">
        <v>40</v>
      </c>
      <c r="R12" s="153" t="s">
        <v>41</v>
      </c>
      <c r="S12" s="154" t="s">
        <v>38</v>
      </c>
      <c r="T12" s="155" t="s">
        <v>39</v>
      </c>
      <c r="U12" s="148"/>
      <c r="V12" s="150" t="s">
        <v>38</v>
      </c>
      <c r="W12" s="151" t="s">
        <v>39</v>
      </c>
      <c r="X12" s="152" t="s">
        <v>40</v>
      </c>
      <c r="Y12" s="153" t="s">
        <v>41</v>
      </c>
      <c r="Z12" s="154" t="s">
        <v>38</v>
      </c>
      <c r="AA12" s="155" t="s">
        <v>39</v>
      </c>
      <c r="AB12" s="148"/>
      <c r="AC12" s="150" t="s">
        <v>38</v>
      </c>
      <c r="AD12" s="151" t="s">
        <v>39</v>
      </c>
      <c r="AE12" s="152" t="s">
        <v>40</v>
      </c>
      <c r="AF12" s="153" t="s">
        <v>41</v>
      </c>
      <c r="AG12" s="154" t="s">
        <v>38</v>
      </c>
      <c r="AH12" s="155" t="s">
        <v>39</v>
      </c>
      <c r="AI12" s="148"/>
      <c r="AJ12" s="156" t="s">
        <v>37</v>
      </c>
      <c r="AK12" s="157" t="s">
        <v>38</v>
      </c>
      <c r="AL12" s="158" t="s">
        <v>39</v>
      </c>
      <c r="AM12" s="159" t="s">
        <v>40</v>
      </c>
      <c r="AN12" s="160" t="s">
        <v>41</v>
      </c>
      <c r="AO12" s="161" t="s">
        <v>38</v>
      </c>
      <c r="AP12" s="162" t="s">
        <v>39</v>
      </c>
      <c r="AQ12" s="7"/>
      <c r="AR12" s="163" t="s">
        <v>42</v>
      </c>
      <c r="AS12" s="164" t="s">
        <v>43</v>
      </c>
      <c r="AT12" s="165" t="s">
        <v>44</v>
      </c>
      <c r="AU12" s="7"/>
      <c r="AV12" s="119">
        <f>+IF(AV13&gt;0,"брой грешни крайни с/да",0)</f>
        <v>0</v>
      </c>
      <c r="AW12" s="119">
        <f>+IF(AW13&gt;0,"брой грешни крайни с/да",0)</f>
        <v>0</v>
      </c>
      <c r="AX12" s="166">
        <f>+IF(AX13&gt;0,"брой грешни крайни с/да",0)</f>
        <v>0</v>
      </c>
      <c r="AY12" s="7"/>
      <c r="AZ12" s="7"/>
      <c r="BA12" s="7"/>
      <c r="BB12" s="7"/>
      <c r="BC12" s="7"/>
      <c r="BD12" s="7"/>
    </row>
    <row r="13" spans="1:56" ht="16.5" thickTop="1" x14ac:dyDescent="0.25">
      <c r="A13" s="167" t="s">
        <v>45</v>
      </c>
      <c r="B13" s="168" t="s">
        <v>46</v>
      </c>
      <c r="C13" s="169"/>
      <c r="D13" s="169"/>
      <c r="E13" s="169"/>
      <c r="F13" s="169"/>
      <c r="G13" s="169"/>
      <c r="H13" s="883">
        <f>+IF(AND(AV13=0,AW13=0,AX13=0),0,"ИМА грешни КРАЙНИ салда - виж колони AV:AX")</f>
        <v>0</v>
      </c>
      <c r="I13" s="883"/>
      <c r="J13" s="883"/>
      <c r="K13" s="883"/>
      <c r="L13" s="884"/>
      <c r="M13" s="108"/>
      <c r="N13" s="170" t="s">
        <v>45</v>
      </c>
      <c r="O13" s="171">
        <f t="shared" ref="O13:T13" si="0">+O890</f>
        <v>0</v>
      </c>
      <c r="P13" s="172">
        <f t="shared" si="0"/>
        <v>0</v>
      </c>
      <c r="Q13" s="173">
        <f t="shared" si="0"/>
        <v>0</v>
      </c>
      <c r="R13" s="172">
        <f t="shared" si="0"/>
        <v>0</v>
      </c>
      <c r="S13" s="173">
        <f t="shared" si="0"/>
        <v>0</v>
      </c>
      <c r="T13" s="174">
        <f t="shared" si="0"/>
        <v>0</v>
      </c>
      <c r="U13" s="175"/>
      <c r="V13" s="176">
        <f t="shared" ref="V13:AA13" si="1">+V890</f>
        <v>82857109036.490005</v>
      </c>
      <c r="W13" s="177">
        <f t="shared" si="1"/>
        <v>82857109036.490005</v>
      </c>
      <c r="X13" s="178">
        <f t="shared" si="1"/>
        <v>33879822074.299999</v>
      </c>
      <c r="Y13" s="177">
        <f t="shared" si="1"/>
        <v>33879822074.299999</v>
      </c>
      <c r="Z13" s="178">
        <f t="shared" si="1"/>
        <v>89643898304.929993</v>
      </c>
      <c r="AA13" s="179">
        <f t="shared" si="1"/>
        <v>89643898304.929993</v>
      </c>
      <c r="AB13" s="175"/>
      <c r="AC13" s="180">
        <f t="shared" ref="AC13:AH13" si="2">+AC890</f>
        <v>1488811343.95</v>
      </c>
      <c r="AD13" s="181">
        <f t="shared" si="2"/>
        <v>1488811343.95</v>
      </c>
      <c r="AE13" s="182">
        <f t="shared" si="2"/>
        <v>549637222.61000001</v>
      </c>
      <c r="AF13" s="181">
        <f t="shared" si="2"/>
        <v>549637222.61000001</v>
      </c>
      <c r="AG13" s="182">
        <f t="shared" si="2"/>
        <v>1427088892.4100001</v>
      </c>
      <c r="AH13" s="183">
        <f t="shared" si="2"/>
        <v>1427088892.4100001</v>
      </c>
      <c r="AI13" s="108"/>
      <c r="AJ13" s="184" t="s">
        <v>45</v>
      </c>
      <c r="AK13" s="185">
        <f t="shared" ref="AK13:AP13" si="3">+AK890</f>
        <v>84345920380.440002</v>
      </c>
      <c r="AL13" s="186">
        <f t="shared" si="3"/>
        <v>84345920380.440002</v>
      </c>
      <c r="AM13" s="187">
        <f t="shared" si="3"/>
        <v>34429459296.910004</v>
      </c>
      <c r="AN13" s="186">
        <f t="shared" si="3"/>
        <v>34429459296.910004</v>
      </c>
      <c r="AO13" s="187">
        <f t="shared" si="3"/>
        <v>91070987197.339996</v>
      </c>
      <c r="AP13" s="188">
        <f t="shared" si="3"/>
        <v>91070987197.339996</v>
      </c>
      <c r="AQ13" s="7"/>
      <c r="AR13" s="189">
        <f>+ROUND(+AR890,2)</f>
        <v>0</v>
      </c>
      <c r="AS13" s="190">
        <f>+ROUND(+AS890,2)</f>
        <v>0</v>
      </c>
      <c r="AT13" s="191">
        <f>+ROUND(+AT890,2)</f>
        <v>0</v>
      </c>
      <c r="AU13" s="7"/>
      <c r="AV13" s="119">
        <f>COUNTIF(AV14:AV887,"&gt;0")+COUNTIF(AV14:AV887,"&lt;0")</f>
        <v>0</v>
      </c>
      <c r="AW13" s="119">
        <v>0</v>
      </c>
      <c r="AX13" s="119">
        <f>COUNTIF(AX14:AX887,"&gt;0")+COUNTIF(AX14:AX887,"&lt;0")</f>
        <v>0</v>
      </c>
      <c r="AY13" s="7"/>
      <c r="AZ13" s="7"/>
      <c r="BA13" s="7"/>
      <c r="BB13" s="7"/>
      <c r="BC13" s="7"/>
      <c r="BD13" s="7"/>
    </row>
    <row r="14" spans="1:56" x14ac:dyDescent="0.25">
      <c r="A14" s="192">
        <v>1001</v>
      </c>
      <c r="B14" s="193" t="s">
        <v>47</v>
      </c>
      <c r="C14" s="194"/>
      <c r="D14" s="194"/>
      <c r="E14" s="194"/>
      <c r="F14" s="194"/>
      <c r="G14" s="194"/>
      <c r="H14" s="194"/>
      <c r="I14" s="194"/>
      <c r="J14" s="194"/>
      <c r="K14" s="194"/>
      <c r="L14" s="195"/>
      <c r="M14" s="196"/>
      <c r="N14" s="197">
        <f>+A14</f>
        <v>1001</v>
      </c>
      <c r="O14" s="198"/>
      <c r="P14" s="199"/>
      <c r="Q14" s="200"/>
      <c r="R14" s="199"/>
      <c r="S14" s="201">
        <f>+IF(ABS(+O14+Q14)&gt;=ABS(P14+R14),+O14-P14+Q14-R14,0)</f>
        <v>0</v>
      </c>
      <c r="T14" s="202">
        <f>+IF(ABS(+O14+Q14)&lt;=ABS(P14+R14),-O14+P14-Q14+R14,0)</f>
        <v>0</v>
      </c>
      <c r="U14" s="196"/>
      <c r="V14" s="203">
        <v>0</v>
      </c>
      <c r="W14" s="204">
        <v>3050527319.2800002</v>
      </c>
      <c r="X14" s="205">
        <v>0</v>
      </c>
      <c r="Y14" s="204">
        <v>0</v>
      </c>
      <c r="Z14" s="205">
        <v>0</v>
      </c>
      <c r="AA14" s="206">
        <v>3050527319.2800002</v>
      </c>
      <c r="AB14" s="196"/>
      <c r="AC14" s="198"/>
      <c r="AD14" s="199">
        <v>1255485136.5699999</v>
      </c>
      <c r="AE14" s="200"/>
      <c r="AF14" s="199"/>
      <c r="AG14" s="201">
        <f>+IF(ABS(+AC14+AE14)&gt;=ABS(AD14+AF14),+AC14-AD14+AE14-AF14,0)</f>
        <v>0</v>
      </c>
      <c r="AH14" s="202">
        <f>+IF(ABS(+AC14+AE14)&lt;=ABS(AD14+AF14),-AC14+AD14-AE14+AF14,0)</f>
        <v>1255485136.5699999</v>
      </c>
      <c r="AI14" s="196"/>
      <c r="AJ14" s="207">
        <f t="shared" ref="AJ14:AJ53" si="4">+N14</f>
        <v>1001</v>
      </c>
      <c r="AK14" s="208">
        <f>+ROUND(+O14+V14+AC14,2)</f>
        <v>0</v>
      </c>
      <c r="AL14" s="209">
        <f>+ROUND(+P14+W14+AD14,2)</f>
        <v>4306012455.8500004</v>
      </c>
      <c r="AM14" s="201">
        <f>+ROUND(+Q14+X14+AE14,2)</f>
        <v>0</v>
      </c>
      <c r="AN14" s="209">
        <f>+ROUND(+R14+Y14+AF14,2)</f>
        <v>0</v>
      </c>
      <c r="AO14" s="201">
        <f>+S14+Z14+AG14</f>
        <v>0</v>
      </c>
      <c r="AP14" s="210">
        <f>+T14+AA14+AH14</f>
        <v>4306012455.8500004</v>
      </c>
      <c r="AQ14" s="7"/>
      <c r="AR14" s="211">
        <f t="shared" ref="AR14:AR26" si="5">+ROUND(+SUM(AK14-AL14)-SUM(O14-P14)-SUM(V14-W14)-SUM(AC14-AD14),2)</f>
        <v>0</v>
      </c>
      <c r="AS14" s="212">
        <f t="shared" ref="AS14:AS26" si="6">+ROUND(+SUM(AM14-AN14)-SUM(Q14-R14)-SUM(X14-Y14)-SUM(AE14-AF14),2)</f>
        <v>0</v>
      </c>
      <c r="AT14" s="213">
        <f t="shared" ref="AT14:AT26" si="7">+ROUND(+SUM(AO14-AP14)-SUM(S14-T14)-SUM(Z14-AA14)-SUM(AG14-AH14),2)</f>
        <v>0</v>
      </c>
      <c r="AU14" s="7"/>
      <c r="AV14" s="214"/>
      <c r="AW14" s="214"/>
      <c r="AX14" s="214"/>
      <c r="AY14" s="7"/>
      <c r="AZ14" s="215" t="s">
        <v>1090</v>
      </c>
      <c r="BA14" s="216"/>
      <c r="BB14" s="217"/>
      <c r="BC14" s="7"/>
      <c r="BD14" s="7"/>
    </row>
    <row r="15" spans="1:56" x14ac:dyDescent="0.25">
      <c r="A15" s="218">
        <v>1101</v>
      </c>
      <c r="B15" s="219" t="s">
        <v>48</v>
      </c>
      <c r="C15" s="220"/>
      <c r="D15" s="220"/>
      <c r="E15" s="220"/>
      <c r="F15" s="220"/>
      <c r="G15" s="220"/>
      <c r="H15" s="220"/>
      <c r="I15" s="220"/>
      <c r="J15" s="220"/>
      <c r="K15" s="220"/>
      <c r="L15" s="221"/>
      <c r="M15" s="196"/>
      <c r="N15" s="222">
        <f t="shared" ref="N15:N78" si="8">+A15</f>
        <v>1101</v>
      </c>
      <c r="O15" s="223"/>
      <c r="P15" s="224"/>
      <c r="Q15" s="200"/>
      <c r="R15" s="199"/>
      <c r="S15" s="201">
        <f>+IF(ABS(+O15+Q15)&gt;=ABS(P15+R15),+O15-P15+Q15-R15,0)</f>
        <v>0</v>
      </c>
      <c r="T15" s="202">
        <f>+IF(ABS(+O15+Q15)&lt;=ABS(P15+R15),-O15+P15-Q15+R15,0)</f>
        <v>0</v>
      </c>
      <c r="U15" s="196"/>
      <c r="V15" s="225">
        <v>0</v>
      </c>
      <c r="W15" s="226">
        <v>1071288505.5599999</v>
      </c>
      <c r="X15" s="227">
        <v>0</v>
      </c>
      <c r="Y15" s="226">
        <v>0</v>
      </c>
      <c r="Z15" s="227">
        <v>0</v>
      </c>
      <c r="AA15" s="228">
        <v>1071288505.5599999</v>
      </c>
      <c r="AB15" s="196"/>
      <c r="AC15" s="198">
        <v>561967437.92999995</v>
      </c>
      <c r="AD15" s="199"/>
      <c r="AE15" s="200"/>
      <c r="AF15" s="199"/>
      <c r="AG15" s="201">
        <f>+IF(ABS(+AC15+AE15)&gt;=ABS(AD15+AF15),+AC15-AD15+AE15-AF15,0)</f>
        <v>561967437.92999995</v>
      </c>
      <c r="AH15" s="202">
        <f>+IF(ABS(+AC15+AE15)&lt;=ABS(AD15+AF15),-AC15+AD15-AE15+AF15,0)</f>
        <v>0</v>
      </c>
      <c r="AI15" s="196"/>
      <c r="AJ15" s="229">
        <f t="shared" si="4"/>
        <v>1101</v>
      </c>
      <c r="AK15" s="208">
        <f t="shared" ref="AK15:AN25" si="9">+ROUND(+O15+V15+AC15,2)</f>
        <v>561967437.92999995</v>
      </c>
      <c r="AL15" s="209">
        <f t="shared" si="9"/>
        <v>1071288505.5599999</v>
      </c>
      <c r="AM15" s="201">
        <f t="shared" si="9"/>
        <v>0</v>
      </c>
      <c r="AN15" s="209">
        <f t="shared" si="9"/>
        <v>0</v>
      </c>
      <c r="AO15" s="201">
        <f>+S15+Z15+AG15</f>
        <v>561967437.92999995</v>
      </c>
      <c r="AP15" s="210">
        <f>+T15+AA15+AH15</f>
        <v>1071288505.5599999</v>
      </c>
      <c r="AQ15" s="7"/>
      <c r="AR15" s="211">
        <f t="shared" si="5"/>
        <v>0</v>
      </c>
      <c r="AS15" s="212">
        <f t="shared" si="6"/>
        <v>0</v>
      </c>
      <c r="AT15" s="213">
        <f t="shared" si="7"/>
        <v>0</v>
      </c>
      <c r="AU15" s="7"/>
      <c r="AV15" s="7"/>
      <c r="AW15" s="214"/>
      <c r="AX15" s="214"/>
      <c r="AY15" s="7"/>
      <c r="AZ15" s="230" t="s">
        <v>1091</v>
      </c>
      <c r="BA15" s="231"/>
      <c r="BB15" s="232"/>
      <c r="BC15" s="7"/>
      <c r="BD15" s="7"/>
    </row>
    <row r="16" spans="1:56" x14ac:dyDescent="0.25">
      <c r="A16" s="218">
        <v>1201</v>
      </c>
      <c r="B16" s="219" t="s">
        <v>49</v>
      </c>
      <c r="C16" s="220"/>
      <c r="D16" s="220"/>
      <c r="E16" s="220"/>
      <c r="F16" s="220"/>
      <c r="G16" s="220"/>
      <c r="H16" s="220"/>
      <c r="I16" s="220"/>
      <c r="J16" s="220"/>
      <c r="K16" s="220"/>
      <c r="L16" s="221"/>
      <c r="M16" s="196"/>
      <c r="N16" s="222">
        <f t="shared" si="8"/>
        <v>1201</v>
      </c>
      <c r="O16" s="233">
        <v>0</v>
      </c>
      <c r="P16" s="234">
        <v>0</v>
      </c>
      <c r="Q16" s="235">
        <v>0</v>
      </c>
      <c r="R16" s="234">
        <v>0</v>
      </c>
      <c r="S16" s="235">
        <v>0</v>
      </c>
      <c r="T16" s="236">
        <v>0</v>
      </c>
      <c r="U16" s="196"/>
      <c r="V16" s="225">
        <v>0</v>
      </c>
      <c r="W16" s="226">
        <v>0</v>
      </c>
      <c r="X16" s="227">
        <v>0</v>
      </c>
      <c r="Y16" s="226">
        <v>0</v>
      </c>
      <c r="Z16" s="227">
        <v>0</v>
      </c>
      <c r="AA16" s="228">
        <v>0</v>
      </c>
      <c r="AB16" s="196"/>
      <c r="AC16" s="233">
        <v>0</v>
      </c>
      <c r="AD16" s="234">
        <v>0</v>
      </c>
      <c r="AE16" s="235">
        <v>0</v>
      </c>
      <c r="AF16" s="234">
        <v>0</v>
      </c>
      <c r="AG16" s="235">
        <v>0</v>
      </c>
      <c r="AH16" s="236">
        <v>0</v>
      </c>
      <c r="AI16" s="196"/>
      <c r="AJ16" s="229">
        <f t="shared" si="4"/>
        <v>1201</v>
      </c>
      <c r="AK16" s="233">
        <v>0</v>
      </c>
      <c r="AL16" s="234">
        <v>0</v>
      </c>
      <c r="AM16" s="235">
        <v>0</v>
      </c>
      <c r="AN16" s="234">
        <v>0</v>
      </c>
      <c r="AO16" s="235">
        <v>0</v>
      </c>
      <c r="AP16" s="236">
        <v>0</v>
      </c>
      <c r="AQ16" s="7"/>
      <c r="AR16" s="211">
        <f t="shared" si="5"/>
        <v>0</v>
      </c>
      <c r="AS16" s="212">
        <f t="shared" si="6"/>
        <v>0</v>
      </c>
      <c r="AT16" s="213">
        <f t="shared" si="7"/>
        <v>0</v>
      </c>
      <c r="AU16" s="7"/>
      <c r="AV16" s="237">
        <f>+IF(OR(O16&lt;&gt;0,P16&lt;&gt;0,Q16&lt;&gt;0,R16&lt;&gt;0,S16&lt;&gt;0,T16&lt;&gt;0),+IF(ABS(O16+Q16)-ABS(P16+R16)&lt;&gt;0,ABS(O16+Q16)-ABS(P16+R16),1),0)</f>
        <v>0</v>
      </c>
      <c r="AW16" s="214"/>
      <c r="AX16" s="237">
        <f>+IF(OR(AC16&lt;&gt;0,AD16&lt;&gt;0,AE16&lt;&gt;0,AF16&lt;&gt;0,AG16&lt;&gt;0,AH16&lt;&gt;0),+IF(ABS(AC16+AE16)-ABS(AD16+AF16)&lt;&gt;0,ABS(AC16+AE16)-ABS(AD16+AF16),1),0)</f>
        <v>0</v>
      </c>
      <c r="AY16" s="7"/>
      <c r="AZ16" s="230" t="s">
        <v>1092</v>
      </c>
      <c r="BA16" s="231"/>
      <c r="BB16" s="232"/>
      <c r="BC16" s="7"/>
      <c r="BD16" s="7"/>
    </row>
    <row r="17" spans="1:56" x14ac:dyDescent="0.25">
      <c r="A17" s="218">
        <v>1511</v>
      </c>
      <c r="B17" s="219" t="s">
        <v>50</v>
      </c>
      <c r="C17" s="220"/>
      <c r="D17" s="220"/>
      <c r="E17" s="220"/>
      <c r="F17" s="220"/>
      <c r="G17" s="220"/>
      <c r="H17" s="220"/>
      <c r="I17" s="220"/>
      <c r="J17" s="220"/>
      <c r="K17" s="220"/>
      <c r="L17" s="221"/>
      <c r="M17" s="196"/>
      <c r="N17" s="222">
        <f t="shared" si="8"/>
        <v>1511</v>
      </c>
      <c r="O17" s="233">
        <v>0</v>
      </c>
      <c r="P17" s="224"/>
      <c r="Q17" s="200"/>
      <c r="R17" s="199"/>
      <c r="S17" s="235">
        <v>0</v>
      </c>
      <c r="T17" s="210">
        <f>+IF(ABS(+O17+Q17)&lt;=ABS(P17+R17),-O17+P17-Q17+R17,0)</f>
        <v>0</v>
      </c>
      <c r="U17" s="196"/>
      <c r="V17" s="225">
        <v>0</v>
      </c>
      <c r="W17" s="226">
        <v>0</v>
      </c>
      <c r="X17" s="227">
        <v>0</v>
      </c>
      <c r="Y17" s="226">
        <v>0</v>
      </c>
      <c r="Z17" s="227">
        <v>0</v>
      </c>
      <c r="AA17" s="228">
        <v>0</v>
      </c>
      <c r="AB17" s="196"/>
      <c r="AC17" s="233">
        <v>0</v>
      </c>
      <c r="AD17" s="234">
        <v>0</v>
      </c>
      <c r="AE17" s="235">
        <v>0</v>
      </c>
      <c r="AF17" s="234">
        <v>0</v>
      </c>
      <c r="AG17" s="235">
        <v>0</v>
      </c>
      <c r="AH17" s="236">
        <v>0</v>
      </c>
      <c r="AI17" s="196"/>
      <c r="AJ17" s="229">
        <f t="shared" si="4"/>
        <v>1511</v>
      </c>
      <c r="AK17" s="233">
        <v>0</v>
      </c>
      <c r="AL17" s="209">
        <f t="shared" si="9"/>
        <v>0</v>
      </c>
      <c r="AM17" s="201">
        <f t="shared" si="9"/>
        <v>0</v>
      </c>
      <c r="AN17" s="209">
        <f t="shared" si="9"/>
        <v>0</v>
      </c>
      <c r="AO17" s="235">
        <v>0</v>
      </c>
      <c r="AP17" s="210">
        <f>+T17+AA17+AH17</f>
        <v>0</v>
      </c>
      <c r="AQ17" s="7"/>
      <c r="AR17" s="211">
        <f t="shared" si="5"/>
        <v>0</v>
      </c>
      <c r="AS17" s="212">
        <f t="shared" si="6"/>
        <v>0</v>
      </c>
      <c r="AT17" s="213">
        <f t="shared" si="7"/>
        <v>0</v>
      </c>
      <c r="AU17" s="7"/>
      <c r="AV17" s="238">
        <f>+IF(OR(+ROUND(O17,2)+ROUND(Q17,2)&gt;ROUND(P17,2)+ROUND(R17,2),+ABS(ROUND(O17,2)+ROUND(Q17,2))&gt;+ABS(ROUND(P17,2)+ROUND(R17,2))),+(ROUND(O17,2)+ROUND(Q17,2))-(ROUND(P17,2)+ROUND(R17,2)),0)</f>
        <v>0</v>
      </c>
      <c r="AW17" s="214"/>
      <c r="AX17" s="237">
        <f t="shared" ref="AX17:AX69" si="10">+IF(OR(AC17&lt;&gt;0,AD17&lt;&gt;0,AE17&lt;&gt;0,AF17&lt;&gt;0,AG17&lt;&gt;0,AH17&lt;&gt;0),+IF(ABS(AC17+AE17)-ABS(AD17+AF17)&lt;&gt;0,ABS(AC17+AE17)-ABS(AD17+AF17),1),0)</f>
        <v>0</v>
      </c>
      <c r="AY17" s="7"/>
      <c r="AZ17" s="239" t="s">
        <v>1089</v>
      </c>
      <c r="BA17" s="240"/>
      <c r="BB17" s="241"/>
      <c r="BC17" s="7"/>
      <c r="BD17" s="7"/>
    </row>
    <row r="18" spans="1:56" x14ac:dyDescent="0.25">
      <c r="A18" s="218">
        <v>1517</v>
      </c>
      <c r="B18" s="219" t="s">
        <v>51</v>
      </c>
      <c r="C18" s="220"/>
      <c r="D18" s="220"/>
      <c r="E18" s="220"/>
      <c r="F18" s="220"/>
      <c r="G18" s="220"/>
      <c r="H18" s="220"/>
      <c r="I18" s="220"/>
      <c r="J18" s="220"/>
      <c r="K18" s="220"/>
      <c r="L18" s="221"/>
      <c r="M18" s="196"/>
      <c r="N18" s="222">
        <f t="shared" si="8"/>
        <v>1517</v>
      </c>
      <c r="O18" s="223"/>
      <c r="P18" s="234">
        <v>0</v>
      </c>
      <c r="Q18" s="200"/>
      <c r="R18" s="224"/>
      <c r="S18" s="242">
        <f>+IF(ABS(+O18+Q18)&gt;=ABS(P18+R18),+O18-P18+Q18-R18,0)</f>
        <v>0</v>
      </c>
      <c r="T18" s="236">
        <v>0</v>
      </c>
      <c r="U18" s="196"/>
      <c r="V18" s="225">
        <v>0</v>
      </c>
      <c r="W18" s="226">
        <v>0</v>
      </c>
      <c r="X18" s="227">
        <v>0</v>
      </c>
      <c r="Y18" s="226">
        <v>0</v>
      </c>
      <c r="Z18" s="227">
        <v>0</v>
      </c>
      <c r="AA18" s="228">
        <v>0</v>
      </c>
      <c r="AB18" s="196"/>
      <c r="AC18" s="233">
        <v>0</v>
      </c>
      <c r="AD18" s="234">
        <v>0</v>
      </c>
      <c r="AE18" s="235">
        <v>0</v>
      </c>
      <c r="AF18" s="234">
        <v>0</v>
      </c>
      <c r="AG18" s="235">
        <v>0</v>
      </c>
      <c r="AH18" s="236">
        <v>0</v>
      </c>
      <c r="AI18" s="196"/>
      <c r="AJ18" s="229">
        <f t="shared" si="4"/>
        <v>1517</v>
      </c>
      <c r="AK18" s="208">
        <f t="shared" si="9"/>
        <v>0</v>
      </c>
      <c r="AL18" s="234">
        <v>0</v>
      </c>
      <c r="AM18" s="201">
        <f t="shared" si="9"/>
        <v>0</v>
      </c>
      <c r="AN18" s="209">
        <f t="shared" si="9"/>
        <v>0</v>
      </c>
      <c r="AO18" s="201">
        <f>+S18+Z18+AG18</f>
        <v>0</v>
      </c>
      <c r="AP18" s="236">
        <v>0</v>
      </c>
      <c r="AQ18" s="7"/>
      <c r="AR18" s="211">
        <f t="shared" si="5"/>
        <v>0</v>
      </c>
      <c r="AS18" s="212">
        <f t="shared" si="6"/>
        <v>0</v>
      </c>
      <c r="AT18" s="213">
        <f t="shared" si="7"/>
        <v>0</v>
      </c>
      <c r="AU18" s="7"/>
      <c r="AV18" s="243">
        <f>+IF(OR(ROUND(P18,2)+ROUND(R18,2)&gt;+ROUND(O18,2)+ROUND(Q18,2),+ABS(ROUND(P18,2)+ROUND(R18,2))&gt;+ABS(ROUND(O18,2)+ROUND(Q18,2))),+(ROUND(P18,2)+ROUND(R18,2))-(ROUND(O18,2)+ROUND(Q18,2)),0)</f>
        <v>0</v>
      </c>
      <c r="AW18" s="214"/>
      <c r="AX18" s="237">
        <f t="shared" si="10"/>
        <v>0</v>
      </c>
      <c r="AY18" s="7"/>
      <c r="AZ18" s="7"/>
      <c r="BA18" s="7"/>
      <c r="BB18" s="7"/>
      <c r="BC18" s="7"/>
      <c r="BD18" s="7"/>
    </row>
    <row r="19" spans="1:56" x14ac:dyDescent="0.25">
      <c r="A19" s="218">
        <v>1521</v>
      </c>
      <c r="B19" s="219" t="s">
        <v>52</v>
      </c>
      <c r="C19" s="220"/>
      <c r="D19" s="220"/>
      <c r="E19" s="220"/>
      <c r="F19" s="220"/>
      <c r="G19" s="220"/>
      <c r="H19" s="220"/>
      <c r="I19" s="220"/>
      <c r="J19" s="220"/>
      <c r="K19" s="220"/>
      <c r="L19" s="221"/>
      <c r="M19" s="196"/>
      <c r="N19" s="222">
        <f t="shared" si="8"/>
        <v>1521</v>
      </c>
      <c r="O19" s="233">
        <v>0</v>
      </c>
      <c r="P19" s="224"/>
      <c r="Q19" s="200"/>
      <c r="R19" s="199"/>
      <c r="S19" s="235">
        <v>0</v>
      </c>
      <c r="T19" s="210">
        <f>+IF(ABS(+O19+Q19)&lt;=ABS(P19+R19),-O19+P19-Q19+R19,0)</f>
        <v>0</v>
      </c>
      <c r="U19" s="196"/>
      <c r="V19" s="225">
        <v>0</v>
      </c>
      <c r="W19" s="226">
        <v>0</v>
      </c>
      <c r="X19" s="227">
        <v>0</v>
      </c>
      <c r="Y19" s="226">
        <v>0</v>
      </c>
      <c r="Z19" s="227">
        <v>0</v>
      </c>
      <c r="AA19" s="228">
        <v>0</v>
      </c>
      <c r="AB19" s="196"/>
      <c r="AC19" s="233">
        <v>0</v>
      </c>
      <c r="AD19" s="234">
        <v>0</v>
      </c>
      <c r="AE19" s="235">
        <v>0</v>
      </c>
      <c r="AF19" s="234">
        <v>0</v>
      </c>
      <c r="AG19" s="235">
        <v>0</v>
      </c>
      <c r="AH19" s="236">
        <v>0</v>
      </c>
      <c r="AI19" s="196"/>
      <c r="AJ19" s="229">
        <f t="shared" si="4"/>
        <v>1521</v>
      </c>
      <c r="AK19" s="233">
        <v>0</v>
      </c>
      <c r="AL19" s="209">
        <f t="shared" si="9"/>
        <v>0</v>
      </c>
      <c r="AM19" s="201">
        <f t="shared" si="9"/>
        <v>0</v>
      </c>
      <c r="AN19" s="209">
        <f t="shared" si="9"/>
        <v>0</v>
      </c>
      <c r="AO19" s="235">
        <v>0</v>
      </c>
      <c r="AP19" s="210">
        <f>+T19+AA19+AH19</f>
        <v>0</v>
      </c>
      <c r="AQ19" s="7"/>
      <c r="AR19" s="211">
        <f t="shared" si="5"/>
        <v>0</v>
      </c>
      <c r="AS19" s="212">
        <f t="shared" si="6"/>
        <v>0</v>
      </c>
      <c r="AT19" s="213">
        <f t="shared" si="7"/>
        <v>0</v>
      </c>
      <c r="AU19" s="7"/>
      <c r="AV19" s="238">
        <f>+IF(OR(+ROUND(O19,2)+ROUND(Q19,2)&gt;ROUND(P19,2)+ROUND(R19,2),+ABS(ROUND(O19,2)+ROUND(Q19,2))&gt;+ABS(ROUND(P19,2)+ROUND(R19,2))),+(ROUND(O19,2)+ROUND(Q19,2))-(ROUND(P19,2)+ROUND(R19,2)),0)</f>
        <v>0</v>
      </c>
      <c r="AW19" s="214"/>
      <c r="AX19" s="237">
        <f t="shared" si="10"/>
        <v>0</v>
      </c>
      <c r="AY19" s="7"/>
      <c r="AZ19" s="244" t="s">
        <v>1093</v>
      </c>
      <c r="BA19" s="245"/>
      <c r="BB19" s="7"/>
      <c r="BC19" s="7"/>
      <c r="BD19" s="7"/>
    </row>
    <row r="20" spans="1:56" x14ac:dyDescent="0.25">
      <c r="A20" s="218">
        <v>1523</v>
      </c>
      <c r="B20" s="219" t="s">
        <v>53</v>
      </c>
      <c r="C20" s="220"/>
      <c r="D20" s="220"/>
      <c r="E20" s="220"/>
      <c r="F20" s="220"/>
      <c r="G20" s="220"/>
      <c r="H20" s="220"/>
      <c r="I20" s="220"/>
      <c r="J20" s="220"/>
      <c r="K20" s="220"/>
      <c r="L20" s="221"/>
      <c r="M20" s="196"/>
      <c r="N20" s="222">
        <f t="shared" si="8"/>
        <v>1523</v>
      </c>
      <c r="O20" s="233">
        <v>0</v>
      </c>
      <c r="P20" s="224"/>
      <c r="Q20" s="200"/>
      <c r="R20" s="199"/>
      <c r="S20" s="235">
        <v>0</v>
      </c>
      <c r="T20" s="210">
        <f>+IF(ABS(+O20+Q20)&lt;=ABS(P20+R20),-O20+P20-Q20+R20,0)</f>
        <v>0</v>
      </c>
      <c r="U20" s="196"/>
      <c r="V20" s="225">
        <v>0</v>
      </c>
      <c r="W20" s="226">
        <v>0</v>
      </c>
      <c r="X20" s="227">
        <v>0</v>
      </c>
      <c r="Y20" s="226">
        <v>0</v>
      </c>
      <c r="Z20" s="227">
        <v>0</v>
      </c>
      <c r="AA20" s="228">
        <v>0</v>
      </c>
      <c r="AB20" s="196"/>
      <c r="AC20" s="233">
        <v>0</v>
      </c>
      <c r="AD20" s="234">
        <v>0</v>
      </c>
      <c r="AE20" s="235">
        <v>0</v>
      </c>
      <c r="AF20" s="234">
        <v>0</v>
      </c>
      <c r="AG20" s="235">
        <v>0</v>
      </c>
      <c r="AH20" s="236">
        <v>0</v>
      </c>
      <c r="AI20" s="196"/>
      <c r="AJ20" s="229">
        <f t="shared" si="4"/>
        <v>1523</v>
      </c>
      <c r="AK20" s="233">
        <v>0</v>
      </c>
      <c r="AL20" s="209">
        <f t="shared" si="9"/>
        <v>0</v>
      </c>
      <c r="AM20" s="201">
        <f t="shared" si="9"/>
        <v>0</v>
      </c>
      <c r="AN20" s="209">
        <f t="shared" si="9"/>
        <v>0</v>
      </c>
      <c r="AO20" s="235">
        <v>0</v>
      </c>
      <c r="AP20" s="210">
        <f>+T20+AA20+AH20</f>
        <v>0</v>
      </c>
      <c r="AQ20" s="7"/>
      <c r="AR20" s="211">
        <f t="shared" si="5"/>
        <v>0</v>
      </c>
      <c r="AS20" s="212">
        <f t="shared" si="6"/>
        <v>0</v>
      </c>
      <c r="AT20" s="213">
        <f t="shared" si="7"/>
        <v>0</v>
      </c>
      <c r="AU20" s="7"/>
      <c r="AV20" s="238">
        <f>+IF(OR(+ROUND(O20,2)+ROUND(Q20,2)&gt;ROUND(P20,2)+ROUND(R20,2),+ABS(ROUND(O20,2)+ROUND(Q20,2))&gt;+ABS(ROUND(P20,2)+ROUND(R20,2))),+(ROUND(O20,2)+ROUND(Q20,2))-(ROUND(P20,2)+ROUND(R20,2)),0)</f>
        <v>0</v>
      </c>
      <c r="AW20" s="214"/>
      <c r="AX20" s="237">
        <f t="shared" si="10"/>
        <v>0</v>
      </c>
      <c r="AY20" s="7"/>
      <c r="AZ20" s="246" t="s">
        <v>1094</v>
      </c>
      <c r="BA20" s="247"/>
      <c r="BB20" s="7"/>
      <c r="BC20" s="7"/>
      <c r="BD20" s="7"/>
    </row>
    <row r="21" spans="1:56" x14ac:dyDescent="0.25">
      <c r="A21" s="218">
        <v>1527</v>
      </c>
      <c r="B21" s="219" t="s">
        <v>54</v>
      </c>
      <c r="C21" s="220"/>
      <c r="D21" s="220"/>
      <c r="E21" s="220"/>
      <c r="F21" s="220"/>
      <c r="G21" s="220"/>
      <c r="H21" s="220"/>
      <c r="I21" s="220"/>
      <c r="J21" s="220"/>
      <c r="K21" s="220"/>
      <c r="L21" s="221"/>
      <c r="M21" s="196"/>
      <c r="N21" s="222">
        <f t="shared" si="8"/>
        <v>1527</v>
      </c>
      <c r="O21" s="223"/>
      <c r="P21" s="234">
        <v>0</v>
      </c>
      <c r="Q21" s="200"/>
      <c r="R21" s="224"/>
      <c r="S21" s="242">
        <f>+IF(ABS(+O21+Q21)&gt;=ABS(P21+R21),+O21-P21+Q21-R21,0)</f>
        <v>0</v>
      </c>
      <c r="T21" s="236">
        <v>0</v>
      </c>
      <c r="U21" s="196"/>
      <c r="V21" s="225">
        <v>0</v>
      </c>
      <c r="W21" s="226">
        <v>0</v>
      </c>
      <c r="X21" s="227">
        <v>0</v>
      </c>
      <c r="Y21" s="226">
        <v>0</v>
      </c>
      <c r="Z21" s="227">
        <v>0</v>
      </c>
      <c r="AA21" s="228">
        <v>0</v>
      </c>
      <c r="AB21" s="196"/>
      <c r="AC21" s="233">
        <v>0</v>
      </c>
      <c r="AD21" s="234">
        <v>0</v>
      </c>
      <c r="AE21" s="235">
        <v>0</v>
      </c>
      <c r="AF21" s="234">
        <v>0</v>
      </c>
      <c r="AG21" s="235">
        <v>0</v>
      </c>
      <c r="AH21" s="236">
        <v>0</v>
      </c>
      <c r="AI21" s="196"/>
      <c r="AJ21" s="229">
        <f t="shared" si="4"/>
        <v>1527</v>
      </c>
      <c r="AK21" s="208">
        <f t="shared" si="9"/>
        <v>0</v>
      </c>
      <c r="AL21" s="234">
        <v>0</v>
      </c>
      <c r="AM21" s="201">
        <f t="shared" si="9"/>
        <v>0</v>
      </c>
      <c r="AN21" s="209">
        <f t="shared" si="9"/>
        <v>0</v>
      </c>
      <c r="AO21" s="201">
        <f>+S21+Z21+AG21</f>
        <v>0</v>
      </c>
      <c r="AP21" s="236">
        <v>0</v>
      </c>
      <c r="AQ21" s="7"/>
      <c r="AR21" s="211">
        <f t="shared" si="5"/>
        <v>0</v>
      </c>
      <c r="AS21" s="212">
        <f t="shared" si="6"/>
        <v>0</v>
      </c>
      <c r="AT21" s="213">
        <f t="shared" si="7"/>
        <v>0</v>
      </c>
      <c r="AU21" s="7"/>
      <c r="AV21" s="243">
        <f>+IF(OR(ROUND(P21,2)+ROUND(R21,2)&gt;+ROUND(O21,2)+ROUND(Q21,2),+ABS(ROUND(P21,2)+ROUND(R21,2))&gt;+ABS(ROUND(O21,2)+ROUND(Q21,2))),+(ROUND(P21,2)+ROUND(R21,2))-(ROUND(O21,2)+ROUND(Q21,2)),0)</f>
        <v>0</v>
      </c>
      <c r="AW21" s="214"/>
      <c r="AX21" s="237">
        <f t="shared" si="10"/>
        <v>0</v>
      </c>
      <c r="AY21" s="7"/>
      <c r="AZ21" s="248"/>
      <c r="BA21" s="249"/>
      <c r="BB21" s="7"/>
      <c r="BC21" s="7"/>
      <c r="BD21" s="7"/>
    </row>
    <row r="22" spans="1:56" x14ac:dyDescent="0.25">
      <c r="A22" s="218">
        <v>1581</v>
      </c>
      <c r="B22" s="219" t="s">
        <v>55</v>
      </c>
      <c r="C22" s="220"/>
      <c r="D22" s="220"/>
      <c r="E22" s="220"/>
      <c r="F22" s="220"/>
      <c r="G22" s="220"/>
      <c r="H22" s="220"/>
      <c r="I22" s="220"/>
      <c r="J22" s="220"/>
      <c r="K22" s="220"/>
      <c r="L22" s="221"/>
      <c r="M22" s="196" t="s">
        <v>56</v>
      </c>
      <c r="N22" s="222">
        <f t="shared" si="8"/>
        <v>1581</v>
      </c>
      <c r="O22" s="250">
        <v>0</v>
      </c>
      <c r="P22" s="251"/>
      <c r="Q22" s="200"/>
      <c r="R22" s="199"/>
      <c r="S22" s="252">
        <v>0</v>
      </c>
      <c r="T22" s="253">
        <f>+IF(ABS(+O22+Q22)&lt;=ABS(P22+R22),-O22+P22-Q22+R22,0)</f>
        <v>0</v>
      </c>
      <c r="U22" s="196"/>
      <c r="V22" s="225">
        <v>0</v>
      </c>
      <c r="W22" s="226">
        <v>0</v>
      </c>
      <c r="X22" s="254">
        <v>0</v>
      </c>
      <c r="Y22" s="255">
        <v>0</v>
      </c>
      <c r="Z22" s="254">
        <v>0</v>
      </c>
      <c r="AA22" s="256">
        <v>0</v>
      </c>
      <c r="AB22" s="196"/>
      <c r="AC22" s="250">
        <v>0</v>
      </c>
      <c r="AD22" s="257">
        <v>0</v>
      </c>
      <c r="AE22" s="252">
        <v>0</v>
      </c>
      <c r="AF22" s="257">
        <v>0</v>
      </c>
      <c r="AG22" s="252">
        <v>0</v>
      </c>
      <c r="AH22" s="258">
        <v>0</v>
      </c>
      <c r="AI22" s="196"/>
      <c r="AJ22" s="229">
        <f t="shared" si="4"/>
        <v>1581</v>
      </c>
      <c r="AK22" s="233">
        <v>0</v>
      </c>
      <c r="AL22" s="209">
        <f>+ROUND(+P22+W22+AD22,2)</f>
        <v>0</v>
      </c>
      <c r="AM22" s="201">
        <f>+ROUND(+Q22+X22+AE22,2)</f>
        <v>0</v>
      </c>
      <c r="AN22" s="209">
        <f>+ROUND(+R22+Y22+AF22,2)</f>
        <v>0</v>
      </c>
      <c r="AO22" s="252">
        <v>0</v>
      </c>
      <c r="AP22" s="210">
        <f>+T22+AA22+AH22</f>
        <v>0</v>
      </c>
      <c r="AQ22" s="7"/>
      <c r="AR22" s="211">
        <f t="shared" si="5"/>
        <v>0</v>
      </c>
      <c r="AS22" s="212">
        <f t="shared" si="6"/>
        <v>0</v>
      </c>
      <c r="AT22" s="213">
        <f t="shared" si="7"/>
        <v>0</v>
      </c>
      <c r="AU22" s="7"/>
      <c r="AV22" s="238">
        <f>+IF(OR(+ROUND(O22,2)+ROUND(Q22,2)&gt;ROUND(P22,2)+ROUND(R22,2),+ABS(ROUND(O22,2)+ROUND(Q22,2))&gt;+ABS(ROUND(P22,2)+ROUND(R22,2))),+(ROUND(O22,2)+ROUND(Q22,2))-(ROUND(P22,2)+ROUND(R22,2)),0)</f>
        <v>0</v>
      </c>
      <c r="AW22" s="214"/>
      <c r="AX22" s="237">
        <f t="shared" si="10"/>
        <v>0</v>
      </c>
      <c r="AY22" s="7"/>
      <c r="AZ22" s="244" t="s">
        <v>1095</v>
      </c>
      <c r="BA22" s="245"/>
      <c r="BB22" s="7"/>
      <c r="BC22" s="7"/>
      <c r="BD22" s="7"/>
    </row>
    <row r="23" spans="1:56" x14ac:dyDescent="0.25">
      <c r="A23" s="218">
        <v>1587</v>
      </c>
      <c r="B23" s="219" t="s">
        <v>57</v>
      </c>
      <c r="C23" s="220"/>
      <c r="D23" s="220"/>
      <c r="E23" s="220"/>
      <c r="F23" s="220"/>
      <c r="G23" s="220"/>
      <c r="H23" s="220"/>
      <c r="I23" s="220"/>
      <c r="J23" s="220"/>
      <c r="K23" s="220"/>
      <c r="L23" s="221"/>
      <c r="M23" s="196" t="s">
        <v>56</v>
      </c>
      <c r="N23" s="222">
        <f t="shared" si="8"/>
        <v>1587</v>
      </c>
      <c r="O23" s="259"/>
      <c r="P23" s="257">
        <v>0</v>
      </c>
      <c r="Q23" s="200"/>
      <c r="R23" s="224"/>
      <c r="S23" s="260">
        <f>+IF(ABS(+O23+Q23)&gt;=ABS(P23+R23),+O23-P23+Q23-R23,0)</f>
        <v>0</v>
      </c>
      <c r="T23" s="258">
        <v>0</v>
      </c>
      <c r="U23" s="196"/>
      <c r="V23" s="225">
        <v>0</v>
      </c>
      <c r="W23" s="226">
        <v>0</v>
      </c>
      <c r="X23" s="254">
        <v>0</v>
      </c>
      <c r="Y23" s="255">
        <v>0</v>
      </c>
      <c r="Z23" s="254">
        <v>0</v>
      </c>
      <c r="AA23" s="256">
        <v>0</v>
      </c>
      <c r="AB23" s="196"/>
      <c r="AC23" s="250">
        <v>0</v>
      </c>
      <c r="AD23" s="257">
        <v>0</v>
      </c>
      <c r="AE23" s="252">
        <v>0</v>
      </c>
      <c r="AF23" s="257">
        <v>0</v>
      </c>
      <c r="AG23" s="252">
        <v>0</v>
      </c>
      <c r="AH23" s="258">
        <v>0</v>
      </c>
      <c r="AI23" s="196"/>
      <c r="AJ23" s="229">
        <f t="shared" si="4"/>
        <v>1587</v>
      </c>
      <c r="AK23" s="208">
        <f>+ROUND(+O23+V23+AC23,2)</f>
        <v>0</v>
      </c>
      <c r="AL23" s="234">
        <v>0</v>
      </c>
      <c r="AM23" s="201">
        <f>+ROUND(+Q23+X23+AE23,2)</f>
        <v>0</v>
      </c>
      <c r="AN23" s="209">
        <f>+ROUND(+R23+Y23+AF23,2)</f>
        <v>0</v>
      </c>
      <c r="AO23" s="201">
        <f t="shared" ref="AO23:AP38" si="11">+S23+Z23+AG23</f>
        <v>0</v>
      </c>
      <c r="AP23" s="258">
        <v>0</v>
      </c>
      <c r="AQ23" s="7"/>
      <c r="AR23" s="211">
        <f t="shared" si="5"/>
        <v>0</v>
      </c>
      <c r="AS23" s="212">
        <f t="shared" si="6"/>
        <v>0</v>
      </c>
      <c r="AT23" s="213">
        <f t="shared" si="7"/>
        <v>0</v>
      </c>
      <c r="AU23" s="7"/>
      <c r="AV23" s="243">
        <f>+IF(OR(ROUND(P23,2)+ROUND(R23,2)&gt;+ROUND(O23,2)+ROUND(Q23,2),+ABS(ROUND(P23,2)+ROUND(R23,2))&gt;+ABS(ROUND(O23,2)+ROUND(Q23,2))),+(ROUND(P23,2)+ROUND(R23,2))-(ROUND(O23,2)+ROUND(Q23,2)),0)</f>
        <v>0</v>
      </c>
      <c r="AW23" s="214"/>
      <c r="AX23" s="237">
        <f t="shared" si="10"/>
        <v>0</v>
      </c>
      <c r="AY23" s="7"/>
      <c r="AZ23" s="246" t="s">
        <v>1096</v>
      </c>
      <c r="BA23" s="247"/>
      <c r="BB23" s="7"/>
      <c r="BC23" s="7"/>
      <c r="BD23" s="7"/>
    </row>
    <row r="24" spans="1:56" x14ac:dyDescent="0.25">
      <c r="A24" s="218">
        <v>1591</v>
      </c>
      <c r="B24" s="219" t="s">
        <v>58</v>
      </c>
      <c r="C24" s="220"/>
      <c r="D24" s="220"/>
      <c r="E24" s="220"/>
      <c r="F24" s="220"/>
      <c r="G24" s="220"/>
      <c r="H24" s="220"/>
      <c r="I24" s="220"/>
      <c r="J24" s="220"/>
      <c r="K24" s="220"/>
      <c r="L24" s="221"/>
      <c r="M24" s="196" t="s">
        <v>56</v>
      </c>
      <c r="N24" s="222">
        <f t="shared" si="8"/>
        <v>1591</v>
      </c>
      <c r="O24" s="223"/>
      <c r="P24" s="224"/>
      <c r="Q24" s="200"/>
      <c r="R24" s="199"/>
      <c r="S24" s="242">
        <f>+IF(ABS(+O24+Q24)&gt;=ABS(P24+R24),+O24-P24+Q24-R24,0)</f>
        <v>0</v>
      </c>
      <c r="T24" s="210">
        <f>+IF(ABS(+O24+Q24)&lt;=ABS(P24+R24),-O24+P24-Q24+R24,0)</f>
        <v>0</v>
      </c>
      <c r="U24" s="196"/>
      <c r="V24" s="225">
        <v>0</v>
      </c>
      <c r="W24" s="226">
        <v>0</v>
      </c>
      <c r="X24" s="227">
        <v>0</v>
      </c>
      <c r="Y24" s="226">
        <v>0</v>
      </c>
      <c r="Z24" s="227">
        <v>0</v>
      </c>
      <c r="AA24" s="228">
        <v>0</v>
      </c>
      <c r="AB24" s="196"/>
      <c r="AC24" s="233">
        <v>0</v>
      </c>
      <c r="AD24" s="234">
        <v>0</v>
      </c>
      <c r="AE24" s="235">
        <v>0</v>
      </c>
      <c r="AF24" s="234">
        <v>0</v>
      </c>
      <c r="AG24" s="235">
        <v>0</v>
      </c>
      <c r="AH24" s="236">
        <v>0</v>
      </c>
      <c r="AI24" s="196"/>
      <c r="AJ24" s="229">
        <f t="shared" si="4"/>
        <v>1591</v>
      </c>
      <c r="AK24" s="208">
        <f t="shared" si="9"/>
        <v>0</v>
      </c>
      <c r="AL24" s="209">
        <f t="shared" si="9"/>
        <v>0</v>
      </c>
      <c r="AM24" s="201">
        <f t="shared" si="9"/>
        <v>0</v>
      </c>
      <c r="AN24" s="209">
        <f t="shared" si="9"/>
        <v>0</v>
      </c>
      <c r="AO24" s="201">
        <f t="shared" si="11"/>
        <v>0</v>
      </c>
      <c r="AP24" s="210">
        <f t="shared" si="11"/>
        <v>0</v>
      </c>
      <c r="AQ24" s="7"/>
      <c r="AR24" s="211">
        <f t="shared" si="5"/>
        <v>0</v>
      </c>
      <c r="AS24" s="212">
        <f t="shared" si="6"/>
        <v>0</v>
      </c>
      <c r="AT24" s="213">
        <f t="shared" si="7"/>
        <v>0</v>
      </c>
      <c r="AU24" s="7"/>
      <c r="AV24" s="7"/>
      <c r="AW24" s="214"/>
      <c r="AX24" s="237">
        <f t="shared" si="10"/>
        <v>0</v>
      </c>
      <c r="AY24" s="7"/>
      <c r="AZ24" s="248"/>
      <c r="BA24" s="249"/>
      <c r="BB24" s="7"/>
      <c r="BC24" s="7"/>
      <c r="BD24" s="7"/>
    </row>
    <row r="25" spans="1:56" x14ac:dyDescent="0.25">
      <c r="A25" s="218">
        <v>1593</v>
      </c>
      <c r="B25" s="219" t="s">
        <v>59</v>
      </c>
      <c r="C25" s="220"/>
      <c r="D25" s="220"/>
      <c r="E25" s="220"/>
      <c r="F25" s="220"/>
      <c r="G25" s="220"/>
      <c r="H25" s="220"/>
      <c r="I25" s="220"/>
      <c r="J25" s="220"/>
      <c r="K25" s="220"/>
      <c r="L25" s="221"/>
      <c r="M25" s="196" t="s">
        <v>56</v>
      </c>
      <c r="N25" s="222">
        <f t="shared" si="8"/>
        <v>1593</v>
      </c>
      <c r="O25" s="223"/>
      <c r="P25" s="224"/>
      <c r="Q25" s="200"/>
      <c r="R25" s="199"/>
      <c r="S25" s="242">
        <f>+IF(ABS(+O25+Q25)&gt;=ABS(P25+R25),+O25-P25+Q25-R25,0)</f>
        <v>0</v>
      </c>
      <c r="T25" s="210">
        <f>+IF(ABS(+O25+Q25)&lt;=ABS(P25+R25),-O25+P25-Q25+R25,0)</f>
        <v>0</v>
      </c>
      <c r="U25" s="196"/>
      <c r="V25" s="225">
        <v>0</v>
      </c>
      <c r="W25" s="226">
        <v>0</v>
      </c>
      <c r="X25" s="227">
        <v>0</v>
      </c>
      <c r="Y25" s="226">
        <v>0</v>
      </c>
      <c r="Z25" s="227">
        <v>0</v>
      </c>
      <c r="AA25" s="228">
        <v>0</v>
      </c>
      <c r="AB25" s="196"/>
      <c r="AC25" s="233">
        <v>0</v>
      </c>
      <c r="AD25" s="234">
        <v>0</v>
      </c>
      <c r="AE25" s="235">
        <v>0</v>
      </c>
      <c r="AF25" s="234">
        <v>0</v>
      </c>
      <c r="AG25" s="235">
        <v>0</v>
      </c>
      <c r="AH25" s="236">
        <v>0</v>
      </c>
      <c r="AI25" s="196"/>
      <c r="AJ25" s="229">
        <f t="shared" si="4"/>
        <v>1593</v>
      </c>
      <c r="AK25" s="208">
        <f t="shared" si="9"/>
        <v>0</v>
      </c>
      <c r="AL25" s="209">
        <f t="shared" si="9"/>
        <v>0</v>
      </c>
      <c r="AM25" s="201">
        <f t="shared" si="9"/>
        <v>0</v>
      </c>
      <c r="AN25" s="209">
        <f t="shared" si="9"/>
        <v>0</v>
      </c>
      <c r="AO25" s="201">
        <f t="shared" si="11"/>
        <v>0</v>
      </c>
      <c r="AP25" s="210">
        <f t="shared" si="11"/>
        <v>0</v>
      </c>
      <c r="AQ25" s="7"/>
      <c r="AR25" s="211">
        <f t="shared" si="5"/>
        <v>0</v>
      </c>
      <c r="AS25" s="212">
        <f t="shared" si="6"/>
        <v>0</v>
      </c>
      <c r="AT25" s="213">
        <f t="shared" si="7"/>
        <v>0</v>
      </c>
      <c r="AU25" s="7"/>
      <c r="AV25" s="7"/>
      <c r="AW25" s="214"/>
      <c r="AX25" s="237">
        <f t="shared" si="10"/>
        <v>0</v>
      </c>
      <c r="AY25" s="7"/>
      <c r="AZ25" s="244" t="s">
        <v>1097</v>
      </c>
      <c r="BA25" s="245"/>
      <c r="BB25" s="7"/>
      <c r="BC25" s="7"/>
      <c r="BD25" s="7"/>
    </row>
    <row r="26" spans="1:56" x14ac:dyDescent="0.25">
      <c r="A26" s="218">
        <v>1621</v>
      </c>
      <c r="B26" s="219" t="s">
        <v>60</v>
      </c>
      <c r="C26" s="220"/>
      <c r="D26" s="220"/>
      <c r="E26" s="220"/>
      <c r="F26" s="220"/>
      <c r="G26" s="220"/>
      <c r="H26" s="220"/>
      <c r="I26" s="220"/>
      <c r="J26" s="220"/>
      <c r="K26" s="220"/>
      <c r="L26" s="221"/>
      <c r="M26" s="196" t="s">
        <v>56</v>
      </c>
      <c r="N26" s="222">
        <f t="shared" si="8"/>
        <v>1621</v>
      </c>
      <c r="O26" s="233">
        <v>0</v>
      </c>
      <c r="P26" s="224"/>
      <c r="Q26" s="200"/>
      <c r="R26" s="199"/>
      <c r="S26" s="235">
        <v>0</v>
      </c>
      <c r="T26" s="210">
        <f>+IF(ABS(+O26+Q26)&lt;=ABS(P26+R26),-O26+P26-Q26+R26,0)</f>
        <v>0</v>
      </c>
      <c r="U26" s="196"/>
      <c r="V26" s="225">
        <v>0</v>
      </c>
      <c r="W26" s="226">
        <v>0</v>
      </c>
      <c r="X26" s="227">
        <v>0</v>
      </c>
      <c r="Y26" s="226">
        <v>0</v>
      </c>
      <c r="Z26" s="227">
        <v>0</v>
      </c>
      <c r="AA26" s="228">
        <v>0</v>
      </c>
      <c r="AB26" s="196"/>
      <c r="AC26" s="233">
        <v>0</v>
      </c>
      <c r="AD26" s="234">
        <v>0</v>
      </c>
      <c r="AE26" s="235">
        <v>0</v>
      </c>
      <c r="AF26" s="234">
        <v>0</v>
      </c>
      <c r="AG26" s="235">
        <v>0</v>
      </c>
      <c r="AH26" s="236">
        <v>0</v>
      </c>
      <c r="AI26" s="196"/>
      <c r="AJ26" s="229">
        <f t="shared" si="4"/>
        <v>1621</v>
      </c>
      <c r="AK26" s="233">
        <v>0</v>
      </c>
      <c r="AL26" s="209">
        <f>+ROUND(+P26+W26+AD26,2)</f>
        <v>0</v>
      </c>
      <c r="AM26" s="201">
        <f>+ROUND(+Q26+X26+AE26,2)</f>
        <v>0</v>
      </c>
      <c r="AN26" s="209">
        <f>+ROUND(+R26+Y26+AF26,2)</f>
        <v>0</v>
      </c>
      <c r="AO26" s="235">
        <v>0</v>
      </c>
      <c r="AP26" s="210">
        <f t="shared" si="11"/>
        <v>0</v>
      </c>
      <c r="AQ26" s="7"/>
      <c r="AR26" s="211">
        <f t="shared" si="5"/>
        <v>0</v>
      </c>
      <c r="AS26" s="212">
        <f t="shared" si="6"/>
        <v>0</v>
      </c>
      <c r="AT26" s="213">
        <f t="shared" si="7"/>
        <v>0</v>
      </c>
      <c r="AU26" s="7"/>
      <c r="AV26" s="238">
        <f>+IF(OR(+ROUND(O26,2)+ROUND(Q26,2)&gt;ROUND(P26,2)+ROUND(R26,2),+ABS(ROUND(O26,2)+ROUND(Q26,2))&gt;+ABS(ROUND(P26,2)+ROUND(R26,2))),+(ROUND(O26,2)+ROUND(Q26,2))-(ROUND(P26,2)+ROUND(R26,2)),0)</f>
        <v>0</v>
      </c>
      <c r="AW26" s="214"/>
      <c r="AX26" s="237">
        <f t="shared" si="10"/>
        <v>0</v>
      </c>
      <c r="AY26" s="7"/>
      <c r="AZ26" s="246" t="s">
        <v>1098</v>
      </c>
      <c r="BA26" s="247"/>
      <c r="BB26" s="7"/>
      <c r="BC26" s="7"/>
      <c r="BD26" s="7"/>
    </row>
    <row r="27" spans="1:56" x14ac:dyDescent="0.25">
      <c r="A27" s="218">
        <v>1623</v>
      </c>
      <c r="B27" s="219" t="s">
        <v>61</v>
      </c>
      <c r="C27" s="220"/>
      <c r="D27" s="220"/>
      <c r="E27" s="220"/>
      <c r="F27" s="220"/>
      <c r="G27" s="220"/>
      <c r="H27" s="220"/>
      <c r="I27" s="220"/>
      <c r="J27" s="220"/>
      <c r="K27" s="220"/>
      <c r="L27" s="221"/>
      <c r="M27" s="196" t="s">
        <v>56</v>
      </c>
      <c r="N27" s="222">
        <f t="shared" si="8"/>
        <v>1623</v>
      </c>
      <c r="O27" s="233">
        <v>0</v>
      </c>
      <c r="P27" s="224"/>
      <c r="Q27" s="200"/>
      <c r="R27" s="199"/>
      <c r="S27" s="235">
        <v>0</v>
      </c>
      <c r="T27" s="210">
        <f t="shared" ref="T27:T53" si="12">+IF(ABS(+O27+Q27)&lt;=ABS(P27+R27),-O27+P27-Q27+R27,0)</f>
        <v>0</v>
      </c>
      <c r="U27" s="196"/>
      <c r="V27" s="225">
        <v>0</v>
      </c>
      <c r="W27" s="226">
        <v>0</v>
      </c>
      <c r="X27" s="227">
        <v>0</v>
      </c>
      <c r="Y27" s="226">
        <v>0</v>
      </c>
      <c r="Z27" s="227">
        <v>0</v>
      </c>
      <c r="AA27" s="228">
        <v>0</v>
      </c>
      <c r="AB27" s="196"/>
      <c r="AC27" s="233">
        <v>0</v>
      </c>
      <c r="AD27" s="234">
        <v>0</v>
      </c>
      <c r="AE27" s="235">
        <v>0</v>
      </c>
      <c r="AF27" s="234">
        <v>0</v>
      </c>
      <c r="AG27" s="235">
        <v>0</v>
      </c>
      <c r="AH27" s="236">
        <v>0</v>
      </c>
      <c r="AI27" s="196"/>
      <c r="AJ27" s="229">
        <f t="shared" si="4"/>
        <v>1623</v>
      </c>
      <c r="AK27" s="233">
        <v>0</v>
      </c>
      <c r="AL27" s="209">
        <f t="shared" ref="AL27:AN53" si="13">+ROUND(+P27+W27+AD27,2)</f>
        <v>0</v>
      </c>
      <c r="AM27" s="201">
        <f t="shared" si="13"/>
        <v>0</v>
      </c>
      <c r="AN27" s="209">
        <f t="shared" si="13"/>
        <v>0</v>
      </c>
      <c r="AO27" s="235">
        <v>0</v>
      </c>
      <c r="AP27" s="210">
        <f t="shared" si="11"/>
        <v>0</v>
      </c>
      <c r="AQ27" s="7"/>
      <c r="AR27" s="211">
        <f t="shared" ref="AR27:AR53" si="14">+ROUND(+SUM(AK27-AL27)-SUM(O27-P27)-SUM(V27-W27)-SUM(AC27-AD27),2)</f>
        <v>0</v>
      </c>
      <c r="AS27" s="212">
        <f t="shared" ref="AS27:AS53" si="15">+ROUND(+SUM(AM27-AN27)-SUM(Q27-R27)-SUM(X27-Y27)-SUM(AE27-AF27),2)</f>
        <v>0</v>
      </c>
      <c r="AT27" s="213">
        <f t="shared" ref="AT27:AT53" si="16">+ROUND(+SUM(AO27-AP27)-SUM(S27-T27)-SUM(Z27-AA27)-SUM(AG27-AH27),2)</f>
        <v>0</v>
      </c>
      <c r="AU27" s="7"/>
      <c r="AV27" s="238">
        <f t="shared" ref="AV27:AV53" si="17">+IF(OR(+ROUND(O27,2)+ROUND(Q27,2)&gt;ROUND(P27,2)+ROUND(R27,2),+ABS(ROUND(O27,2)+ROUND(Q27,2))&gt;+ABS(ROUND(P27,2)+ROUND(R27,2))),+(ROUND(O27,2)+ROUND(Q27,2))-(ROUND(P27,2)+ROUND(R27,2)),0)</f>
        <v>0</v>
      </c>
      <c r="AW27" s="214"/>
      <c r="AX27" s="237">
        <f t="shared" si="10"/>
        <v>0</v>
      </c>
      <c r="AY27" s="7"/>
      <c r="AZ27" s="248"/>
      <c r="BA27" s="249"/>
      <c r="BB27" s="7"/>
      <c r="BC27" s="7"/>
      <c r="BD27" s="7"/>
    </row>
    <row r="28" spans="1:56" x14ac:dyDescent="0.25">
      <c r="A28" s="218">
        <v>1625</v>
      </c>
      <c r="B28" s="219" t="s">
        <v>62</v>
      </c>
      <c r="C28" s="220"/>
      <c r="D28" s="220"/>
      <c r="E28" s="220"/>
      <c r="F28" s="220"/>
      <c r="G28" s="220"/>
      <c r="H28" s="220"/>
      <c r="I28" s="220"/>
      <c r="J28" s="220"/>
      <c r="K28" s="220"/>
      <c r="L28" s="221"/>
      <c r="M28" s="196" t="s">
        <v>56</v>
      </c>
      <c r="N28" s="222">
        <f t="shared" si="8"/>
        <v>1625</v>
      </c>
      <c r="O28" s="233">
        <v>0</v>
      </c>
      <c r="P28" s="224"/>
      <c r="Q28" s="200"/>
      <c r="R28" s="199"/>
      <c r="S28" s="235">
        <v>0</v>
      </c>
      <c r="T28" s="210">
        <f t="shared" si="12"/>
        <v>0</v>
      </c>
      <c r="U28" s="196"/>
      <c r="V28" s="225">
        <v>0</v>
      </c>
      <c r="W28" s="226">
        <v>0</v>
      </c>
      <c r="X28" s="227">
        <v>0</v>
      </c>
      <c r="Y28" s="226">
        <v>0</v>
      </c>
      <c r="Z28" s="227">
        <v>0</v>
      </c>
      <c r="AA28" s="228">
        <v>0</v>
      </c>
      <c r="AB28" s="196"/>
      <c r="AC28" s="233">
        <v>0</v>
      </c>
      <c r="AD28" s="234">
        <v>0</v>
      </c>
      <c r="AE28" s="235">
        <v>0</v>
      </c>
      <c r="AF28" s="234">
        <v>0</v>
      </c>
      <c r="AG28" s="235">
        <v>0</v>
      </c>
      <c r="AH28" s="236">
        <v>0</v>
      </c>
      <c r="AI28" s="196"/>
      <c r="AJ28" s="229">
        <f t="shared" si="4"/>
        <v>1625</v>
      </c>
      <c r="AK28" s="233">
        <v>0</v>
      </c>
      <c r="AL28" s="209">
        <f t="shared" si="13"/>
        <v>0</v>
      </c>
      <c r="AM28" s="201">
        <f t="shared" si="13"/>
        <v>0</v>
      </c>
      <c r="AN28" s="209">
        <f t="shared" si="13"/>
        <v>0</v>
      </c>
      <c r="AO28" s="235">
        <v>0</v>
      </c>
      <c r="AP28" s="210">
        <f t="shared" si="11"/>
        <v>0</v>
      </c>
      <c r="AQ28" s="7"/>
      <c r="AR28" s="211">
        <f t="shared" si="14"/>
        <v>0</v>
      </c>
      <c r="AS28" s="212">
        <f t="shared" si="15"/>
        <v>0</v>
      </c>
      <c r="AT28" s="213">
        <f t="shared" si="16"/>
        <v>0</v>
      </c>
      <c r="AU28" s="7"/>
      <c r="AV28" s="238">
        <f t="shared" si="17"/>
        <v>0</v>
      </c>
      <c r="AW28" s="214"/>
      <c r="AX28" s="237">
        <f t="shared" si="10"/>
        <v>0</v>
      </c>
      <c r="AY28" s="7"/>
      <c r="AZ28" s="244" t="s">
        <v>1099</v>
      </c>
      <c r="BA28" s="245"/>
      <c r="BB28" s="7"/>
      <c r="BC28" s="7"/>
      <c r="BD28" s="7"/>
    </row>
    <row r="29" spans="1:56" x14ac:dyDescent="0.25">
      <c r="A29" s="218">
        <v>1651</v>
      </c>
      <c r="B29" s="219" t="s">
        <v>63</v>
      </c>
      <c r="C29" s="220"/>
      <c r="D29" s="220"/>
      <c r="E29" s="220"/>
      <c r="F29" s="220"/>
      <c r="G29" s="220"/>
      <c r="H29" s="220"/>
      <c r="I29" s="220"/>
      <c r="J29" s="220"/>
      <c r="K29" s="220"/>
      <c r="L29" s="221"/>
      <c r="M29" s="196" t="s">
        <v>56</v>
      </c>
      <c r="N29" s="222">
        <f t="shared" si="8"/>
        <v>1651</v>
      </c>
      <c r="O29" s="233">
        <v>0</v>
      </c>
      <c r="P29" s="224"/>
      <c r="Q29" s="200"/>
      <c r="R29" s="199"/>
      <c r="S29" s="235">
        <v>0</v>
      </c>
      <c r="T29" s="210">
        <f t="shared" si="12"/>
        <v>0</v>
      </c>
      <c r="U29" s="196"/>
      <c r="V29" s="225">
        <v>0</v>
      </c>
      <c r="W29" s="226">
        <v>0</v>
      </c>
      <c r="X29" s="227">
        <v>0</v>
      </c>
      <c r="Y29" s="226">
        <v>0</v>
      </c>
      <c r="Z29" s="227">
        <v>0</v>
      </c>
      <c r="AA29" s="228">
        <v>0</v>
      </c>
      <c r="AB29" s="196"/>
      <c r="AC29" s="233">
        <v>0</v>
      </c>
      <c r="AD29" s="234">
        <v>0</v>
      </c>
      <c r="AE29" s="235">
        <v>0</v>
      </c>
      <c r="AF29" s="234">
        <v>0</v>
      </c>
      <c r="AG29" s="235">
        <v>0</v>
      </c>
      <c r="AH29" s="236">
        <v>0</v>
      </c>
      <c r="AI29" s="196"/>
      <c r="AJ29" s="229">
        <f t="shared" si="4"/>
        <v>1651</v>
      </c>
      <c r="AK29" s="233">
        <v>0</v>
      </c>
      <c r="AL29" s="209">
        <f t="shared" si="13"/>
        <v>0</v>
      </c>
      <c r="AM29" s="201">
        <f t="shared" si="13"/>
        <v>0</v>
      </c>
      <c r="AN29" s="209">
        <f t="shared" si="13"/>
        <v>0</v>
      </c>
      <c r="AO29" s="235">
        <v>0</v>
      </c>
      <c r="AP29" s="210">
        <f t="shared" si="11"/>
        <v>0</v>
      </c>
      <c r="AQ29" s="7"/>
      <c r="AR29" s="211">
        <f t="shared" si="14"/>
        <v>0</v>
      </c>
      <c r="AS29" s="212">
        <f t="shared" si="15"/>
        <v>0</v>
      </c>
      <c r="AT29" s="213">
        <f t="shared" si="16"/>
        <v>0</v>
      </c>
      <c r="AU29" s="7"/>
      <c r="AV29" s="238">
        <f t="shared" si="17"/>
        <v>0</v>
      </c>
      <c r="AW29" s="214"/>
      <c r="AX29" s="237">
        <f t="shared" si="10"/>
        <v>0</v>
      </c>
      <c r="AY29" s="7"/>
      <c r="AZ29" s="246" t="s">
        <v>1100</v>
      </c>
      <c r="BA29" s="247"/>
      <c r="BB29" s="7"/>
      <c r="BC29" s="7"/>
      <c r="BD29" s="7"/>
    </row>
    <row r="30" spans="1:56" x14ac:dyDescent="0.25">
      <c r="A30" s="218">
        <v>1652</v>
      </c>
      <c r="B30" s="219" t="s">
        <v>64</v>
      </c>
      <c r="C30" s="220"/>
      <c r="D30" s="220"/>
      <c r="E30" s="220"/>
      <c r="F30" s="220"/>
      <c r="G30" s="220"/>
      <c r="H30" s="220"/>
      <c r="I30" s="220"/>
      <c r="J30" s="220"/>
      <c r="K30" s="220"/>
      <c r="L30" s="221"/>
      <c r="M30" s="196" t="s">
        <v>56</v>
      </c>
      <c r="N30" s="222">
        <f t="shared" si="8"/>
        <v>1652</v>
      </c>
      <c r="O30" s="233">
        <v>0</v>
      </c>
      <c r="P30" s="224"/>
      <c r="Q30" s="200"/>
      <c r="R30" s="199"/>
      <c r="S30" s="235">
        <v>0</v>
      </c>
      <c r="T30" s="210">
        <f t="shared" si="12"/>
        <v>0</v>
      </c>
      <c r="U30" s="196"/>
      <c r="V30" s="225">
        <v>0</v>
      </c>
      <c r="W30" s="226">
        <v>0</v>
      </c>
      <c r="X30" s="227">
        <v>0</v>
      </c>
      <c r="Y30" s="226">
        <v>0</v>
      </c>
      <c r="Z30" s="227">
        <v>0</v>
      </c>
      <c r="AA30" s="228">
        <v>0</v>
      </c>
      <c r="AB30" s="196"/>
      <c r="AC30" s="233">
        <v>0</v>
      </c>
      <c r="AD30" s="234">
        <v>0</v>
      </c>
      <c r="AE30" s="235">
        <v>0</v>
      </c>
      <c r="AF30" s="234">
        <v>0</v>
      </c>
      <c r="AG30" s="235">
        <v>0</v>
      </c>
      <c r="AH30" s="236">
        <v>0</v>
      </c>
      <c r="AI30" s="196"/>
      <c r="AJ30" s="229">
        <f t="shared" si="4"/>
        <v>1652</v>
      </c>
      <c r="AK30" s="233">
        <v>0</v>
      </c>
      <c r="AL30" s="209">
        <f t="shared" si="13"/>
        <v>0</v>
      </c>
      <c r="AM30" s="201">
        <f t="shared" si="13"/>
        <v>0</v>
      </c>
      <c r="AN30" s="209">
        <f t="shared" si="13"/>
        <v>0</v>
      </c>
      <c r="AO30" s="235">
        <v>0</v>
      </c>
      <c r="AP30" s="210">
        <f t="shared" si="11"/>
        <v>0</v>
      </c>
      <c r="AQ30" s="7"/>
      <c r="AR30" s="211">
        <f t="shared" si="14"/>
        <v>0</v>
      </c>
      <c r="AS30" s="212">
        <f t="shared" si="15"/>
        <v>0</v>
      </c>
      <c r="AT30" s="213">
        <f t="shared" si="16"/>
        <v>0</v>
      </c>
      <c r="AU30" s="7"/>
      <c r="AV30" s="238">
        <f t="shared" si="17"/>
        <v>0</v>
      </c>
      <c r="AW30" s="214"/>
      <c r="AX30" s="237">
        <f t="shared" si="10"/>
        <v>0</v>
      </c>
      <c r="AY30" s="7"/>
      <c r="AZ30" s="248"/>
      <c r="BA30" s="249"/>
      <c r="BB30" s="7"/>
      <c r="BC30" s="7"/>
      <c r="BD30" s="7"/>
    </row>
    <row r="31" spans="1:56" x14ac:dyDescent="0.25">
      <c r="A31" s="218">
        <v>1654</v>
      </c>
      <c r="B31" s="219" t="s">
        <v>65</v>
      </c>
      <c r="C31" s="220"/>
      <c r="D31" s="220"/>
      <c r="E31" s="220"/>
      <c r="F31" s="220"/>
      <c r="G31" s="220"/>
      <c r="H31" s="220"/>
      <c r="I31" s="220"/>
      <c r="J31" s="220"/>
      <c r="K31" s="220"/>
      <c r="L31" s="221"/>
      <c r="M31" s="196" t="s">
        <v>56</v>
      </c>
      <c r="N31" s="222">
        <f t="shared" si="8"/>
        <v>1654</v>
      </c>
      <c r="O31" s="233">
        <v>0</v>
      </c>
      <c r="P31" s="224"/>
      <c r="Q31" s="200"/>
      <c r="R31" s="199"/>
      <c r="S31" s="235">
        <v>0</v>
      </c>
      <c r="T31" s="210">
        <f t="shared" si="12"/>
        <v>0</v>
      </c>
      <c r="U31" s="196"/>
      <c r="V31" s="225">
        <v>0</v>
      </c>
      <c r="W31" s="226">
        <v>0</v>
      </c>
      <c r="X31" s="227">
        <v>0</v>
      </c>
      <c r="Y31" s="226">
        <v>0</v>
      </c>
      <c r="Z31" s="227">
        <v>0</v>
      </c>
      <c r="AA31" s="228">
        <v>0</v>
      </c>
      <c r="AB31" s="196"/>
      <c r="AC31" s="233">
        <v>0</v>
      </c>
      <c r="AD31" s="234">
        <v>0</v>
      </c>
      <c r="AE31" s="235">
        <v>0</v>
      </c>
      <c r="AF31" s="234">
        <v>0</v>
      </c>
      <c r="AG31" s="235">
        <v>0</v>
      </c>
      <c r="AH31" s="236">
        <v>0</v>
      </c>
      <c r="AI31" s="196"/>
      <c r="AJ31" s="229">
        <f t="shared" si="4"/>
        <v>1654</v>
      </c>
      <c r="AK31" s="233">
        <v>0</v>
      </c>
      <c r="AL31" s="209">
        <f t="shared" si="13"/>
        <v>0</v>
      </c>
      <c r="AM31" s="201">
        <f t="shared" si="13"/>
        <v>0</v>
      </c>
      <c r="AN31" s="209">
        <f t="shared" si="13"/>
        <v>0</v>
      </c>
      <c r="AO31" s="235">
        <v>0</v>
      </c>
      <c r="AP31" s="210">
        <f t="shared" si="11"/>
        <v>0</v>
      </c>
      <c r="AQ31" s="7"/>
      <c r="AR31" s="211">
        <f t="shared" si="14"/>
        <v>0</v>
      </c>
      <c r="AS31" s="212">
        <f t="shared" si="15"/>
        <v>0</v>
      </c>
      <c r="AT31" s="213">
        <f t="shared" si="16"/>
        <v>0</v>
      </c>
      <c r="AU31" s="7"/>
      <c r="AV31" s="238">
        <f t="shared" si="17"/>
        <v>0</v>
      </c>
      <c r="AW31" s="214"/>
      <c r="AX31" s="237">
        <f t="shared" si="10"/>
        <v>0</v>
      </c>
      <c r="AY31" s="7"/>
      <c r="AZ31" s="7"/>
      <c r="BA31" s="7"/>
      <c r="BB31" s="7"/>
      <c r="BC31" s="7"/>
      <c r="BD31" s="7"/>
    </row>
    <row r="32" spans="1:56" x14ac:dyDescent="0.25">
      <c r="A32" s="218">
        <v>1655</v>
      </c>
      <c r="B32" s="219" t="s">
        <v>66</v>
      </c>
      <c r="C32" s="220"/>
      <c r="D32" s="220"/>
      <c r="E32" s="220"/>
      <c r="F32" s="220"/>
      <c r="G32" s="220"/>
      <c r="H32" s="220"/>
      <c r="I32" s="220"/>
      <c r="J32" s="220"/>
      <c r="K32" s="220"/>
      <c r="L32" s="221"/>
      <c r="M32" s="196" t="s">
        <v>56</v>
      </c>
      <c r="N32" s="222">
        <f t="shared" si="8"/>
        <v>1655</v>
      </c>
      <c r="O32" s="233">
        <v>0</v>
      </c>
      <c r="P32" s="224"/>
      <c r="Q32" s="200"/>
      <c r="R32" s="199"/>
      <c r="S32" s="235">
        <v>0</v>
      </c>
      <c r="T32" s="210">
        <f t="shared" si="12"/>
        <v>0</v>
      </c>
      <c r="U32" s="196"/>
      <c r="V32" s="225">
        <v>0</v>
      </c>
      <c r="W32" s="226">
        <v>0</v>
      </c>
      <c r="X32" s="227">
        <v>0</v>
      </c>
      <c r="Y32" s="226">
        <v>0</v>
      </c>
      <c r="Z32" s="227">
        <v>0</v>
      </c>
      <c r="AA32" s="228">
        <v>0</v>
      </c>
      <c r="AB32" s="196"/>
      <c r="AC32" s="233">
        <v>0</v>
      </c>
      <c r="AD32" s="234">
        <v>0</v>
      </c>
      <c r="AE32" s="235">
        <v>0</v>
      </c>
      <c r="AF32" s="234">
        <v>0</v>
      </c>
      <c r="AG32" s="235">
        <v>0</v>
      </c>
      <c r="AH32" s="236">
        <v>0</v>
      </c>
      <c r="AI32" s="196"/>
      <c r="AJ32" s="229">
        <f t="shared" si="4"/>
        <v>1655</v>
      </c>
      <c r="AK32" s="233">
        <v>0</v>
      </c>
      <c r="AL32" s="209">
        <f t="shared" si="13"/>
        <v>0</v>
      </c>
      <c r="AM32" s="201">
        <f t="shared" si="13"/>
        <v>0</v>
      </c>
      <c r="AN32" s="209">
        <f t="shared" si="13"/>
        <v>0</v>
      </c>
      <c r="AO32" s="235">
        <v>0</v>
      </c>
      <c r="AP32" s="210">
        <f t="shared" si="11"/>
        <v>0</v>
      </c>
      <c r="AQ32" s="7"/>
      <c r="AR32" s="211">
        <f t="shared" si="14"/>
        <v>0</v>
      </c>
      <c r="AS32" s="212">
        <f t="shared" si="15"/>
        <v>0</v>
      </c>
      <c r="AT32" s="213">
        <f t="shared" si="16"/>
        <v>0</v>
      </c>
      <c r="AU32" s="7"/>
      <c r="AV32" s="238">
        <f t="shared" si="17"/>
        <v>0</v>
      </c>
      <c r="AW32" s="214"/>
      <c r="AX32" s="237">
        <f t="shared" si="10"/>
        <v>0</v>
      </c>
      <c r="AY32" s="7"/>
      <c r="AZ32" s="7"/>
      <c r="BA32" s="7"/>
      <c r="BB32" s="7"/>
      <c r="BC32" s="7"/>
      <c r="BD32" s="7"/>
    </row>
    <row r="33" spans="1:56" x14ac:dyDescent="0.25">
      <c r="A33" s="218">
        <v>1657</v>
      </c>
      <c r="B33" s="219" t="s">
        <v>67</v>
      </c>
      <c r="C33" s="220"/>
      <c r="D33" s="220"/>
      <c r="E33" s="220"/>
      <c r="F33" s="220"/>
      <c r="G33" s="220"/>
      <c r="H33" s="220"/>
      <c r="I33" s="220"/>
      <c r="J33" s="220"/>
      <c r="K33" s="220"/>
      <c r="L33" s="221"/>
      <c r="M33" s="196" t="s">
        <v>56</v>
      </c>
      <c r="N33" s="222">
        <f t="shared" si="8"/>
        <v>1657</v>
      </c>
      <c r="O33" s="233">
        <v>0</v>
      </c>
      <c r="P33" s="224"/>
      <c r="Q33" s="200"/>
      <c r="R33" s="199"/>
      <c r="S33" s="235">
        <v>0</v>
      </c>
      <c r="T33" s="210">
        <f t="shared" si="12"/>
        <v>0</v>
      </c>
      <c r="U33" s="196"/>
      <c r="V33" s="225">
        <v>0</v>
      </c>
      <c r="W33" s="226">
        <v>0</v>
      </c>
      <c r="X33" s="227">
        <v>0</v>
      </c>
      <c r="Y33" s="226">
        <v>0</v>
      </c>
      <c r="Z33" s="227">
        <v>0</v>
      </c>
      <c r="AA33" s="228">
        <v>0</v>
      </c>
      <c r="AB33" s="196"/>
      <c r="AC33" s="233">
        <v>0</v>
      </c>
      <c r="AD33" s="234">
        <v>0</v>
      </c>
      <c r="AE33" s="235">
        <v>0</v>
      </c>
      <c r="AF33" s="234">
        <v>0</v>
      </c>
      <c r="AG33" s="235">
        <v>0</v>
      </c>
      <c r="AH33" s="236">
        <v>0</v>
      </c>
      <c r="AI33" s="196"/>
      <c r="AJ33" s="229">
        <f t="shared" si="4"/>
        <v>1657</v>
      </c>
      <c r="AK33" s="233">
        <v>0</v>
      </c>
      <c r="AL33" s="209">
        <f t="shared" si="13"/>
        <v>0</v>
      </c>
      <c r="AM33" s="201">
        <f t="shared" si="13"/>
        <v>0</v>
      </c>
      <c r="AN33" s="209">
        <f t="shared" si="13"/>
        <v>0</v>
      </c>
      <c r="AO33" s="235">
        <v>0</v>
      </c>
      <c r="AP33" s="210">
        <f t="shared" si="11"/>
        <v>0</v>
      </c>
      <c r="AQ33" s="7"/>
      <c r="AR33" s="211">
        <f t="shared" si="14"/>
        <v>0</v>
      </c>
      <c r="AS33" s="212">
        <f t="shared" si="15"/>
        <v>0</v>
      </c>
      <c r="AT33" s="213">
        <f t="shared" si="16"/>
        <v>0</v>
      </c>
      <c r="AU33" s="7"/>
      <c r="AV33" s="238">
        <f t="shared" si="17"/>
        <v>0</v>
      </c>
      <c r="AW33" s="214"/>
      <c r="AX33" s="237">
        <f t="shared" si="10"/>
        <v>0</v>
      </c>
      <c r="AY33" s="7"/>
      <c r="AZ33" s="7"/>
      <c r="BA33" s="7"/>
      <c r="BB33" s="7"/>
      <c r="BC33" s="7"/>
      <c r="BD33" s="7"/>
    </row>
    <row r="34" spans="1:56" x14ac:dyDescent="0.25">
      <c r="A34" s="218">
        <v>1658</v>
      </c>
      <c r="B34" s="219" t="s">
        <v>68</v>
      </c>
      <c r="C34" s="220"/>
      <c r="D34" s="220"/>
      <c r="E34" s="220"/>
      <c r="F34" s="220"/>
      <c r="G34" s="220"/>
      <c r="H34" s="220"/>
      <c r="I34" s="220"/>
      <c r="J34" s="220"/>
      <c r="K34" s="220"/>
      <c r="L34" s="221"/>
      <c r="M34" s="196" t="s">
        <v>56</v>
      </c>
      <c r="N34" s="222">
        <f t="shared" si="8"/>
        <v>1658</v>
      </c>
      <c r="O34" s="233">
        <v>0</v>
      </c>
      <c r="P34" s="224"/>
      <c r="Q34" s="200"/>
      <c r="R34" s="199"/>
      <c r="S34" s="235">
        <v>0</v>
      </c>
      <c r="T34" s="210">
        <f t="shared" si="12"/>
        <v>0</v>
      </c>
      <c r="U34" s="196"/>
      <c r="V34" s="225">
        <v>0</v>
      </c>
      <c r="W34" s="226">
        <v>0</v>
      </c>
      <c r="X34" s="227">
        <v>0</v>
      </c>
      <c r="Y34" s="226">
        <v>0</v>
      </c>
      <c r="Z34" s="227">
        <v>0</v>
      </c>
      <c r="AA34" s="228">
        <v>0</v>
      </c>
      <c r="AB34" s="196"/>
      <c r="AC34" s="233">
        <v>0</v>
      </c>
      <c r="AD34" s="234">
        <v>0</v>
      </c>
      <c r="AE34" s="235">
        <v>0</v>
      </c>
      <c r="AF34" s="234">
        <v>0</v>
      </c>
      <c r="AG34" s="235">
        <v>0</v>
      </c>
      <c r="AH34" s="236">
        <v>0</v>
      </c>
      <c r="AI34" s="196"/>
      <c r="AJ34" s="229">
        <f t="shared" si="4"/>
        <v>1658</v>
      </c>
      <c r="AK34" s="233">
        <v>0</v>
      </c>
      <c r="AL34" s="209">
        <f t="shared" si="13"/>
        <v>0</v>
      </c>
      <c r="AM34" s="201">
        <f t="shared" si="13"/>
        <v>0</v>
      </c>
      <c r="AN34" s="209">
        <f t="shared" si="13"/>
        <v>0</v>
      </c>
      <c r="AO34" s="235">
        <v>0</v>
      </c>
      <c r="AP34" s="210">
        <f t="shared" si="11"/>
        <v>0</v>
      </c>
      <c r="AQ34" s="7"/>
      <c r="AR34" s="211">
        <f t="shared" si="14"/>
        <v>0</v>
      </c>
      <c r="AS34" s="212">
        <f t="shared" si="15"/>
        <v>0</v>
      </c>
      <c r="AT34" s="213">
        <f t="shared" si="16"/>
        <v>0</v>
      </c>
      <c r="AU34" s="7"/>
      <c r="AV34" s="238">
        <f t="shared" si="17"/>
        <v>0</v>
      </c>
      <c r="AW34" s="214"/>
      <c r="AX34" s="237">
        <f t="shared" si="10"/>
        <v>0</v>
      </c>
      <c r="AY34" s="7"/>
      <c r="AZ34" s="7"/>
      <c r="BA34" s="7"/>
      <c r="BB34" s="7"/>
      <c r="BC34" s="7"/>
      <c r="BD34" s="7"/>
    </row>
    <row r="35" spans="1:56" x14ac:dyDescent="0.25">
      <c r="A35" s="218">
        <v>1661</v>
      </c>
      <c r="B35" s="219" t="s">
        <v>69</v>
      </c>
      <c r="C35" s="220"/>
      <c r="D35" s="220"/>
      <c r="E35" s="220"/>
      <c r="F35" s="220"/>
      <c r="G35" s="220"/>
      <c r="H35" s="220"/>
      <c r="I35" s="220"/>
      <c r="J35" s="220"/>
      <c r="K35" s="220"/>
      <c r="L35" s="221"/>
      <c r="M35" s="196" t="s">
        <v>56</v>
      </c>
      <c r="N35" s="222">
        <f t="shared" si="8"/>
        <v>1661</v>
      </c>
      <c r="O35" s="233">
        <v>0</v>
      </c>
      <c r="P35" s="224"/>
      <c r="Q35" s="200"/>
      <c r="R35" s="199"/>
      <c r="S35" s="235">
        <v>0</v>
      </c>
      <c r="T35" s="210">
        <f t="shared" si="12"/>
        <v>0</v>
      </c>
      <c r="U35" s="196"/>
      <c r="V35" s="225">
        <v>0</v>
      </c>
      <c r="W35" s="226">
        <v>0</v>
      </c>
      <c r="X35" s="227">
        <v>0</v>
      </c>
      <c r="Y35" s="226">
        <v>0</v>
      </c>
      <c r="Z35" s="227">
        <v>0</v>
      </c>
      <c r="AA35" s="228">
        <v>0</v>
      </c>
      <c r="AB35" s="196"/>
      <c r="AC35" s="233">
        <v>0</v>
      </c>
      <c r="AD35" s="234">
        <v>0</v>
      </c>
      <c r="AE35" s="235">
        <v>0</v>
      </c>
      <c r="AF35" s="234">
        <v>0</v>
      </c>
      <c r="AG35" s="235">
        <v>0</v>
      </c>
      <c r="AH35" s="236">
        <v>0</v>
      </c>
      <c r="AI35" s="196"/>
      <c r="AJ35" s="229">
        <f t="shared" si="4"/>
        <v>1661</v>
      </c>
      <c r="AK35" s="233">
        <v>0</v>
      </c>
      <c r="AL35" s="209">
        <f t="shared" si="13"/>
        <v>0</v>
      </c>
      <c r="AM35" s="201">
        <f t="shared" si="13"/>
        <v>0</v>
      </c>
      <c r="AN35" s="209">
        <f t="shared" si="13"/>
        <v>0</v>
      </c>
      <c r="AO35" s="235">
        <v>0</v>
      </c>
      <c r="AP35" s="210">
        <f t="shared" si="11"/>
        <v>0</v>
      </c>
      <c r="AQ35" s="7"/>
      <c r="AR35" s="211">
        <f t="shared" si="14"/>
        <v>0</v>
      </c>
      <c r="AS35" s="212">
        <f t="shared" si="15"/>
        <v>0</v>
      </c>
      <c r="AT35" s="213">
        <f t="shared" si="16"/>
        <v>0</v>
      </c>
      <c r="AU35" s="7"/>
      <c r="AV35" s="238">
        <f t="shared" si="17"/>
        <v>0</v>
      </c>
      <c r="AW35" s="214"/>
      <c r="AX35" s="237">
        <f t="shared" si="10"/>
        <v>0</v>
      </c>
      <c r="AY35" s="7"/>
      <c r="AZ35" s="7"/>
      <c r="BA35" s="7"/>
      <c r="BB35" s="7"/>
      <c r="BC35" s="7"/>
      <c r="BD35" s="7"/>
    </row>
    <row r="36" spans="1:56" x14ac:dyDescent="0.25">
      <c r="A36" s="218">
        <v>1663</v>
      </c>
      <c r="B36" s="219" t="s">
        <v>70</v>
      </c>
      <c r="C36" s="220"/>
      <c r="D36" s="220"/>
      <c r="E36" s="220"/>
      <c r="F36" s="220"/>
      <c r="G36" s="220"/>
      <c r="H36" s="220"/>
      <c r="I36" s="220"/>
      <c r="J36" s="220"/>
      <c r="K36" s="220"/>
      <c r="L36" s="221"/>
      <c r="M36" s="196" t="s">
        <v>56</v>
      </c>
      <c r="N36" s="222">
        <f t="shared" si="8"/>
        <v>1663</v>
      </c>
      <c r="O36" s="233">
        <v>0</v>
      </c>
      <c r="P36" s="224"/>
      <c r="Q36" s="200"/>
      <c r="R36" s="199"/>
      <c r="S36" s="235">
        <v>0</v>
      </c>
      <c r="T36" s="210">
        <f t="shared" si="12"/>
        <v>0</v>
      </c>
      <c r="U36" s="196"/>
      <c r="V36" s="225">
        <v>0</v>
      </c>
      <c r="W36" s="226">
        <v>0</v>
      </c>
      <c r="X36" s="227">
        <v>0</v>
      </c>
      <c r="Y36" s="226">
        <v>0</v>
      </c>
      <c r="Z36" s="227">
        <v>0</v>
      </c>
      <c r="AA36" s="228">
        <v>0</v>
      </c>
      <c r="AB36" s="196"/>
      <c r="AC36" s="233">
        <v>0</v>
      </c>
      <c r="AD36" s="234">
        <v>0</v>
      </c>
      <c r="AE36" s="235">
        <v>0</v>
      </c>
      <c r="AF36" s="234">
        <v>0</v>
      </c>
      <c r="AG36" s="235">
        <v>0</v>
      </c>
      <c r="AH36" s="236">
        <v>0</v>
      </c>
      <c r="AI36" s="196"/>
      <c r="AJ36" s="229">
        <f t="shared" si="4"/>
        <v>1663</v>
      </c>
      <c r="AK36" s="233">
        <v>0</v>
      </c>
      <c r="AL36" s="209">
        <f t="shared" si="13"/>
        <v>0</v>
      </c>
      <c r="AM36" s="201">
        <f t="shared" si="13"/>
        <v>0</v>
      </c>
      <c r="AN36" s="209">
        <f t="shared" si="13"/>
        <v>0</v>
      </c>
      <c r="AO36" s="235">
        <v>0</v>
      </c>
      <c r="AP36" s="210">
        <f t="shared" si="11"/>
        <v>0</v>
      </c>
      <c r="AQ36" s="7"/>
      <c r="AR36" s="211">
        <f t="shared" si="14"/>
        <v>0</v>
      </c>
      <c r="AS36" s="212">
        <f t="shared" si="15"/>
        <v>0</v>
      </c>
      <c r="AT36" s="213">
        <f t="shared" si="16"/>
        <v>0</v>
      </c>
      <c r="AU36" s="7"/>
      <c r="AV36" s="238">
        <f t="shared" si="17"/>
        <v>0</v>
      </c>
      <c r="AW36" s="214"/>
      <c r="AX36" s="237">
        <f t="shared" si="10"/>
        <v>0</v>
      </c>
      <c r="AY36" s="7"/>
      <c r="AZ36" s="7"/>
      <c r="BA36" s="7"/>
      <c r="BB36" s="7"/>
      <c r="BC36" s="7"/>
      <c r="BD36" s="7"/>
    </row>
    <row r="37" spans="1:56" x14ac:dyDescent="0.25">
      <c r="A37" s="218">
        <v>1664</v>
      </c>
      <c r="B37" s="219" t="s">
        <v>71</v>
      </c>
      <c r="C37" s="220"/>
      <c r="D37" s="220"/>
      <c r="E37" s="220"/>
      <c r="F37" s="220"/>
      <c r="G37" s="220"/>
      <c r="H37" s="220"/>
      <c r="I37" s="220"/>
      <c r="J37" s="220"/>
      <c r="K37" s="220"/>
      <c r="L37" s="221"/>
      <c r="M37" s="196" t="s">
        <v>56</v>
      </c>
      <c r="N37" s="222">
        <f t="shared" si="8"/>
        <v>1664</v>
      </c>
      <c r="O37" s="233">
        <v>0</v>
      </c>
      <c r="P37" s="224"/>
      <c r="Q37" s="200"/>
      <c r="R37" s="199"/>
      <c r="S37" s="235">
        <v>0</v>
      </c>
      <c r="T37" s="210">
        <f t="shared" si="12"/>
        <v>0</v>
      </c>
      <c r="U37" s="196"/>
      <c r="V37" s="225">
        <v>0</v>
      </c>
      <c r="W37" s="226">
        <v>0</v>
      </c>
      <c r="X37" s="227">
        <v>0</v>
      </c>
      <c r="Y37" s="226">
        <v>0</v>
      </c>
      <c r="Z37" s="227">
        <v>0</v>
      </c>
      <c r="AA37" s="228">
        <v>0</v>
      </c>
      <c r="AB37" s="196"/>
      <c r="AC37" s="233">
        <v>0</v>
      </c>
      <c r="AD37" s="234">
        <v>0</v>
      </c>
      <c r="AE37" s="235">
        <v>0</v>
      </c>
      <c r="AF37" s="234">
        <v>0</v>
      </c>
      <c r="AG37" s="235">
        <v>0</v>
      </c>
      <c r="AH37" s="236">
        <v>0</v>
      </c>
      <c r="AI37" s="196"/>
      <c r="AJ37" s="229">
        <f t="shared" si="4"/>
        <v>1664</v>
      </c>
      <c r="AK37" s="233">
        <v>0</v>
      </c>
      <c r="AL37" s="209">
        <f t="shared" si="13"/>
        <v>0</v>
      </c>
      <c r="AM37" s="201">
        <f t="shared" si="13"/>
        <v>0</v>
      </c>
      <c r="AN37" s="209">
        <f t="shared" si="13"/>
        <v>0</v>
      </c>
      <c r="AO37" s="235">
        <v>0</v>
      </c>
      <c r="AP37" s="210">
        <f t="shared" si="11"/>
        <v>0</v>
      </c>
      <c r="AQ37" s="7"/>
      <c r="AR37" s="211">
        <f t="shared" si="14"/>
        <v>0</v>
      </c>
      <c r="AS37" s="212">
        <f t="shared" si="15"/>
        <v>0</v>
      </c>
      <c r="AT37" s="213">
        <f t="shared" si="16"/>
        <v>0</v>
      </c>
      <c r="AU37" s="7"/>
      <c r="AV37" s="238">
        <f t="shared" si="17"/>
        <v>0</v>
      </c>
      <c r="AW37" s="214"/>
      <c r="AX37" s="237">
        <f t="shared" si="10"/>
        <v>0</v>
      </c>
      <c r="AY37" s="7"/>
      <c r="AZ37" s="7"/>
      <c r="BA37" s="7"/>
      <c r="BB37" s="7"/>
      <c r="BC37" s="7"/>
      <c r="BD37" s="7"/>
    </row>
    <row r="38" spans="1:56" x14ac:dyDescent="0.25">
      <c r="A38" s="218">
        <v>1666</v>
      </c>
      <c r="B38" s="219" t="s">
        <v>72</v>
      </c>
      <c r="C38" s="220"/>
      <c r="D38" s="220"/>
      <c r="E38" s="220"/>
      <c r="F38" s="220"/>
      <c r="G38" s="220"/>
      <c r="H38" s="220"/>
      <c r="I38" s="220"/>
      <c r="J38" s="220"/>
      <c r="K38" s="220"/>
      <c r="L38" s="221"/>
      <c r="M38" s="196" t="s">
        <v>56</v>
      </c>
      <c r="N38" s="222">
        <f t="shared" si="8"/>
        <v>1666</v>
      </c>
      <c r="O38" s="233">
        <v>0</v>
      </c>
      <c r="P38" s="224"/>
      <c r="Q38" s="200"/>
      <c r="R38" s="199"/>
      <c r="S38" s="235">
        <v>0</v>
      </c>
      <c r="T38" s="210">
        <f t="shared" si="12"/>
        <v>0</v>
      </c>
      <c r="U38" s="196"/>
      <c r="V38" s="225">
        <v>0</v>
      </c>
      <c r="W38" s="226">
        <v>0</v>
      </c>
      <c r="X38" s="227">
        <v>0</v>
      </c>
      <c r="Y38" s="226">
        <v>0</v>
      </c>
      <c r="Z38" s="227">
        <v>0</v>
      </c>
      <c r="AA38" s="228">
        <v>0</v>
      </c>
      <c r="AB38" s="196"/>
      <c r="AC38" s="233">
        <v>0</v>
      </c>
      <c r="AD38" s="234">
        <v>0</v>
      </c>
      <c r="AE38" s="235">
        <v>0</v>
      </c>
      <c r="AF38" s="234">
        <v>0</v>
      </c>
      <c r="AG38" s="235">
        <v>0</v>
      </c>
      <c r="AH38" s="236">
        <v>0</v>
      </c>
      <c r="AI38" s="196"/>
      <c r="AJ38" s="229">
        <f t="shared" si="4"/>
        <v>1666</v>
      </c>
      <c r="AK38" s="233">
        <v>0</v>
      </c>
      <c r="AL38" s="209">
        <f t="shared" si="13"/>
        <v>0</v>
      </c>
      <c r="AM38" s="201">
        <f t="shared" si="13"/>
        <v>0</v>
      </c>
      <c r="AN38" s="209">
        <f t="shared" si="13"/>
        <v>0</v>
      </c>
      <c r="AO38" s="235">
        <v>0</v>
      </c>
      <c r="AP38" s="210">
        <f t="shared" si="11"/>
        <v>0</v>
      </c>
      <c r="AQ38" s="7"/>
      <c r="AR38" s="211">
        <f t="shared" si="14"/>
        <v>0</v>
      </c>
      <c r="AS38" s="212">
        <f t="shared" si="15"/>
        <v>0</v>
      </c>
      <c r="AT38" s="213">
        <f t="shared" si="16"/>
        <v>0</v>
      </c>
      <c r="AU38" s="7"/>
      <c r="AV38" s="238">
        <f t="shared" si="17"/>
        <v>0</v>
      </c>
      <c r="AW38" s="214"/>
      <c r="AX38" s="237">
        <f t="shared" si="10"/>
        <v>0</v>
      </c>
      <c r="AY38" s="7"/>
      <c r="AZ38" s="7"/>
      <c r="BA38" s="7"/>
      <c r="BB38" s="7"/>
      <c r="BC38" s="7"/>
      <c r="BD38" s="7"/>
    </row>
    <row r="39" spans="1:56" x14ac:dyDescent="0.25">
      <c r="A39" s="218">
        <v>1667</v>
      </c>
      <c r="B39" s="219" t="s">
        <v>73</v>
      </c>
      <c r="C39" s="220"/>
      <c r="D39" s="220"/>
      <c r="E39" s="220"/>
      <c r="F39" s="220"/>
      <c r="G39" s="220"/>
      <c r="H39" s="220"/>
      <c r="I39" s="220"/>
      <c r="J39" s="220"/>
      <c r="K39" s="220"/>
      <c r="L39" s="221"/>
      <c r="M39" s="196" t="s">
        <v>56</v>
      </c>
      <c r="N39" s="222">
        <f t="shared" si="8"/>
        <v>1667</v>
      </c>
      <c r="O39" s="233">
        <v>0</v>
      </c>
      <c r="P39" s="224"/>
      <c r="Q39" s="200"/>
      <c r="R39" s="199"/>
      <c r="S39" s="235">
        <v>0</v>
      </c>
      <c r="T39" s="210">
        <f t="shared" si="12"/>
        <v>0</v>
      </c>
      <c r="U39" s="196"/>
      <c r="V39" s="225">
        <v>0</v>
      </c>
      <c r="W39" s="226">
        <v>0</v>
      </c>
      <c r="X39" s="227">
        <v>0</v>
      </c>
      <c r="Y39" s="226">
        <v>0</v>
      </c>
      <c r="Z39" s="227">
        <v>0</v>
      </c>
      <c r="AA39" s="228">
        <v>0</v>
      </c>
      <c r="AB39" s="196"/>
      <c r="AC39" s="233">
        <v>0</v>
      </c>
      <c r="AD39" s="234">
        <v>0</v>
      </c>
      <c r="AE39" s="235">
        <v>0</v>
      </c>
      <c r="AF39" s="234">
        <v>0</v>
      </c>
      <c r="AG39" s="235">
        <v>0</v>
      </c>
      <c r="AH39" s="236">
        <v>0</v>
      </c>
      <c r="AI39" s="196"/>
      <c r="AJ39" s="229">
        <f t="shared" si="4"/>
        <v>1667</v>
      </c>
      <c r="AK39" s="233">
        <v>0</v>
      </c>
      <c r="AL39" s="209">
        <f t="shared" si="13"/>
        <v>0</v>
      </c>
      <c r="AM39" s="201">
        <f t="shared" si="13"/>
        <v>0</v>
      </c>
      <c r="AN39" s="209">
        <f t="shared" si="13"/>
        <v>0</v>
      </c>
      <c r="AO39" s="235">
        <v>0</v>
      </c>
      <c r="AP39" s="210">
        <f t="shared" ref="AP39:AP53" si="18">+T39+AA39+AH39</f>
        <v>0</v>
      </c>
      <c r="AQ39" s="7"/>
      <c r="AR39" s="211">
        <f t="shared" si="14"/>
        <v>0</v>
      </c>
      <c r="AS39" s="212">
        <f t="shared" si="15"/>
        <v>0</v>
      </c>
      <c r="AT39" s="213">
        <f t="shared" si="16"/>
        <v>0</v>
      </c>
      <c r="AU39" s="7"/>
      <c r="AV39" s="238">
        <f t="shared" si="17"/>
        <v>0</v>
      </c>
      <c r="AW39" s="214"/>
      <c r="AX39" s="237">
        <f t="shared" si="10"/>
        <v>0</v>
      </c>
      <c r="AY39" s="7"/>
      <c r="AZ39" s="7"/>
      <c r="BA39" s="7"/>
      <c r="BB39" s="7"/>
      <c r="BC39" s="7"/>
      <c r="BD39" s="7"/>
    </row>
    <row r="40" spans="1:56" x14ac:dyDescent="0.25">
      <c r="A40" s="218">
        <v>1669</v>
      </c>
      <c r="B40" s="219" t="s">
        <v>74</v>
      </c>
      <c r="C40" s="220"/>
      <c r="D40" s="220"/>
      <c r="E40" s="220"/>
      <c r="F40" s="220"/>
      <c r="G40" s="220"/>
      <c r="H40" s="220"/>
      <c r="I40" s="220"/>
      <c r="J40" s="220"/>
      <c r="K40" s="220"/>
      <c r="L40" s="221"/>
      <c r="M40" s="196" t="s">
        <v>56</v>
      </c>
      <c r="N40" s="222">
        <f t="shared" si="8"/>
        <v>1669</v>
      </c>
      <c r="O40" s="233">
        <v>0</v>
      </c>
      <c r="P40" s="224"/>
      <c r="Q40" s="200"/>
      <c r="R40" s="199"/>
      <c r="S40" s="235">
        <v>0</v>
      </c>
      <c r="T40" s="210">
        <f t="shared" si="12"/>
        <v>0</v>
      </c>
      <c r="U40" s="196"/>
      <c r="V40" s="225">
        <v>0</v>
      </c>
      <c r="W40" s="226">
        <v>0</v>
      </c>
      <c r="X40" s="227">
        <v>0</v>
      </c>
      <c r="Y40" s="226">
        <v>0</v>
      </c>
      <c r="Z40" s="227">
        <v>0</v>
      </c>
      <c r="AA40" s="228">
        <v>0</v>
      </c>
      <c r="AB40" s="196"/>
      <c r="AC40" s="233">
        <v>0</v>
      </c>
      <c r="AD40" s="234">
        <v>0</v>
      </c>
      <c r="AE40" s="235">
        <v>0</v>
      </c>
      <c r="AF40" s="234">
        <v>0</v>
      </c>
      <c r="AG40" s="235">
        <v>0</v>
      </c>
      <c r="AH40" s="236">
        <v>0</v>
      </c>
      <c r="AI40" s="196"/>
      <c r="AJ40" s="229">
        <f t="shared" si="4"/>
        <v>1669</v>
      </c>
      <c r="AK40" s="233">
        <v>0</v>
      </c>
      <c r="AL40" s="209">
        <f t="shared" si="13"/>
        <v>0</v>
      </c>
      <c r="AM40" s="201">
        <f t="shared" si="13"/>
        <v>0</v>
      </c>
      <c r="AN40" s="209">
        <f t="shared" si="13"/>
        <v>0</v>
      </c>
      <c r="AO40" s="235">
        <v>0</v>
      </c>
      <c r="AP40" s="210">
        <f t="shared" si="18"/>
        <v>0</v>
      </c>
      <c r="AQ40" s="7"/>
      <c r="AR40" s="211">
        <f t="shared" si="14"/>
        <v>0</v>
      </c>
      <c r="AS40" s="212">
        <f t="shared" si="15"/>
        <v>0</v>
      </c>
      <c r="AT40" s="213">
        <f t="shared" si="16"/>
        <v>0</v>
      </c>
      <c r="AU40" s="7"/>
      <c r="AV40" s="238">
        <f t="shared" si="17"/>
        <v>0</v>
      </c>
      <c r="AW40" s="214"/>
      <c r="AX40" s="237">
        <f t="shared" si="10"/>
        <v>0</v>
      </c>
      <c r="AY40" s="7"/>
      <c r="AZ40" s="7"/>
      <c r="BA40" s="7"/>
      <c r="BB40" s="7"/>
      <c r="BC40" s="7"/>
      <c r="BD40" s="7"/>
    </row>
    <row r="41" spans="1:56" x14ac:dyDescent="0.25">
      <c r="A41" s="218">
        <v>1681</v>
      </c>
      <c r="B41" s="219" t="s">
        <v>75</v>
      </c>
      <c r="C41" s="220"/>
      <c r="D41" s="220"/>
      <c r="E41" s="220"/>
      <c r="F41" s="220"/>
      <c r="G41" s="220"/>
      <c r="H41" s="220"/>
      <c r="I41" s="220"/>
      <c r="J41" s="220"/>
      <c r="K41" s="220"/>
      <c r="L41" s="261"/>
      <c r="M41" s="196" t="s">
        <v>56</v>
      </c>
      <c r="N41" s="222">
        <f t="shared" si="8"/>
        <v>1681</v>
      </c>
      <c r="O41" s="250">
        <v>0</v>
      </c>
      <c r="P41" s="251"/>
      <c r="Q41" s="200"/>
      <c r="R41" s="199"/>
      <c r="S41" s="252">
        <v>0</v>
      </c>
      <c r="T41" s="253">
        <f t="shared" si="12"/>
        <v>0</v>
      </c>
      <c r="U41" s="196"/>
      <c r="V41" s="225">
        <v>0</v>
      </c>
      <c r="W41" s="226">
        <v>0</v>
      </c>
      <c r="X41" s="227">
        <v>0</v>
      </c>
      <c r="Y41" s="226">
        <v>0</v>
      </c>
      <c r="Z41" s="227">
        <v>0</v>
      </c>
      <c r="AA41" s="228">
        <v>0</v>
      </c>
      <c r="AB41" s="196"/>
      <c r="AC41" s="233">
        <v>0</v>
      </c>
      <c r="AD41" s="234">
        <v>0</v>
      </c>
      <c r="AE41" s="235">
        <v>0</v>
      </c>
      <c r="AF41" s="234">
        <v>0</v>
      </c>
      <c r="AG41" s="252">
        <v>0</v>
      </c>
      <c r="AH41" s="258">
        <v>0</v>
      </c>
      <c r="AI41" s="196"/>
      <c r="AJ41" s="229">
        <f t="shared" si="4"/>
        <v>1681</v>
      </c>
      <c r="AK41" s="233">
        <v>0</v>
      </c>
      <c r="AL41" s="209">
        <f t="shared" si="13"/>
        <v>0</v>
      </c>
      <c r="AM41" s="201">
        <f t="shared" si="13"/>
        <v>0</v>
      </c>
      <c r="AN41" s="209">
        <f t="shared" si="13"/>
        <v>0</v>
      </c>
      <c r="AO41" s="252">
        <v>0</v>
      </c>
      <c r="AP41" s="210">
        <f t="shared" si="18"/>
        <v>0</v>
      </c>
      <c r="AQ41" s="7"/>
      <c r="AR41" s="211">
        <f t="shared" si="14"/>
        <v>0</v>
      </c>
      <c r="AS41" s="212">
        <f t="shared" si="15"/>
        <v>0</v>
      </c>
      <c r="AT41" s="213">
        <f t="shared" si="16"/>
        <v>0</v>
      </c>
      <c r="AU41" s="7"/>
      <c r="AV41" s="238">
        <f t="shared" si="17"/>
        <v>0</v>
      </c>
      <c r="AW41" s="214"/>
      <c r="AX41" s="237">
        <f t="shared" si="10"/>
        <v>0</v>
      </c>
      <c r="AY41" s="7"/>
      <c r="AZ41" s="7"/>
      <c r="BA41" s="7"/>
      <c r="BB41" s="7"/>
      <c r="BC41" s="7"/>
      <c r="BD41" s="7"/>
    </row>
    <row r="42" spans="1:56" x14ac:dyDescent="0.25">
      <c r="A42" s="218">
        <v>1685</v>
      </c>
      <c r="B42" s="219" t="s">
        <v>76</v>
      </c>
      <c r="C42" s="220"/>
      <c r="D42" s="220"/>
      <c r="E42" s="220"/>
      <c r="F42" s="220"/>
      <c r="G42" s="220"/>
      <c r="H42" s="220"/>
      <c r="I42" s="220"/>
      <c r="J42" s="220"/>
      <c r="K42" s="220"/>
      <c r="L42" s="261"/>
      <c r="M42" s="196" t="s">
        <v>56</v>
      </c>
      <c r="N42" s="222">
        <f t="shared" si="8"/>
        <v>1685</v>
      </c>
      <c r="O42" s="250">
        <v>0</v>
      </c>
      <c r="P42" s="251"/>
      <c r="Q42" s="200"/>
      <c r="R42" s="199"/>
      <c r="S42" s="252">
        <v>0</v>
      </c>
      <c r="T42" s="253">
        <f t="shared" si="12"/>
        <v>0</v>
      </c>
      <c r="U42" s="196"/>
      <c r="V42" s="225">
        <v>0</v>
      </c>
      <c r="W42" s="226">
        <v>0</v>
      </c>
      <c r="X42" s="227">
        <v>0</v>
      </c>
      <c r="Y42" s="226">
        <v>0</v>
      </c>
      <c r="Z42" s="227">
        <v>0</v>
      </c>
      <c r="AA42" s="228">
        <v>0</v>
      </c>
      <c r="AB42" s="196"/>
      <c r="AC42" s="233">
        <v>0</v>
      </c>
      <c r="AD42" s="234">
        <v>0</v>
      </c>
      <c r="AE42" s="235">
        <v>0</v>
      </c>
      <c r="AF42" s="234">
        <v>0</v>
      </c>
      <c r="AG42" s="252">
        <v>0</v>
      </c>
      <c r="AH42" s="258">
        <v>0</v>
      </c>
      <c r="AI42" s="196"/>
      <c r="AJ42" s="229">
        <f t="shared" si="4"/>
        <v>1685</v>
      </c>
      <c r="AK42" s="233">
        <v>0</v>
      </c>
      <c r="AL42" s="209">
        <f t="shared" si="13"/>
        <v>0</v>
      </c>
      <c r="AM42" s="201">
        <f t="shared" si="13"/>
        <v>0</v>
      </c>
      <c r="AN42" s="209">
        <f t="shared" si="13"/>
        <v>0</v>
      </c>
      <c r="AO42" s="252">
        <v>0</v>
      </c>
      <c r="AP42" s="210">
        <f t="shared" si="18"/>
        <v>0</v>
      </c>
      <c r="AQ42" s="7"/>
      <c r="AR42" s="211">
        <f t="shared" si="14"/>
        <v>0</v>
      </c>
      <c r="AS42" s="212">
        <f t="shared" si="15"/>
        <v>0</v>
      </c>
      <c r="AT42" s="213">
        <f t="shared" si="16"/>
        <v>0</v>
      </c>
      <c r="AU42" s="7"/>
      <c r="AV42" s="238">
        <f t="shared" si="17"/>
        <v>0</v>
      </c>
      <c r="AW42" s="214"/>
      <c r="AX42" s="237">
        <f t="shared" si="10"/>
        <v>0</v>
      </c>
      <c r="AY42" s="7"/>
      <c r="AZ42" s="7"/>
      <c r="BA42" s="7"/>
      <c r="BB42" s="7"/>
      <c r="BC42" s="7"/>
      <c r="BD42" s="7"/>
    </row>
    <row r="43" spans="1:56" x14ac:dyDescent="0.25">
      <c r="A43" s="218">
        <v>1686</v>
      </c>
      <c r="B43" s="219" t="s">
        <v>77</v>
      </c>
      <c r="C43" s="220"/>
      <c r="D43" s="220"/>
      <c r="E43" s="220"/>
      <c r="F43" s="220"/>
      <c r="G43" s="220"/>
      <c r="H43" s="220"/>
      <c r="I43" s="220"/>
      <c r="J43" s="220"/>
      <c r="K43" s="220"/>
      <c r="L43" s="261"/>
      <c r="M43" s="196" t="s">
        <v>56</v>
      </c>
      <c r="N43" s="222">
        <f t="shared" si="8"/>
        <v>1686</v>
      </c>
      <c r="O43" s="250">
        <v>0</v>
      </c>
      <c r="P43" s="251"/>
      <c r="Q43" s="200"/>
      <c r="R43" s="199"/>
      <c r="S43" s="252">
        <v>0</v>
      </c>
      <c r="T43" s="253">
        <f t="shared" si="12"/>
        <v>0</v>
      </c>
      <c r="U43" s="196"/>
      <c r="V43" s="225">
        <v>0</v>
      </c>
      <c r="W43" s="226">
        <v>0</v>
      </c>
      <c r="X43" s="227">
        <v>0</v>
      </c>
      <c r="Y43" s="226">
        <v>0</v>
      </c>
      <c r="Z43" s="227">
        <v>0</v>
      </c>
      <c r="AA43" s="228">
        <v>0</v>
      </c>
      <c r="AB43" s="196"/>
      <c r="AC43" s="233">
        <v>0</v>
      </c>
      <c r="AD43" s="234">
        <v>0</v>
      </c>
      <c r="AE43" s="235">
        <v>0</v>
      </c>
      <c r="AF43" s="234">
        <v>0</v>
      </c>
      <c r="AG43" s="252">
        <v>0</v>
      </c>
      <c r="AH43" s="258">
        <v>0</v>
      </c>
      <c r="AI43" s="196"/>
      <c r="AJ43" s="229">
        <f t="shared" si="4"/>
        <v>1686</v>
      </c>
      <c r="AK43" s="233">
        <v>0</v>
      </c>
      <c r="AL43" s="209">
        <f t="shared" si="13"/>
        <v>0</v>
      </c>
      <c r="AM43" s="201">
        <f t="shared" si="13"/>
        <v>0</v>
      </c>
      <c r="AN43" s="209">
        <f t="shared" si="13"/>
        <v>0</v>
      </c>
      <c r="AO43" s="252">
        <v>0</v>
      </c>
      <c r="AP43" s="210">
        <f t="shared" si="18"/>
        <v>0</v>
      </c>
      <c r="AQ43" s="7"/>
      <c r="AR43" s="211">
        <f t="shared" si="14"/>
        <v>0</v>
      </c>
      <c r="AS43" s="212">
        <f t="shared" si="15"/>
        <v>0</v>
      </c>
      <c r="AT43" s="213">
        <f t="shared" si="16"/>
        <v>0</v>
      </c>
      <c r="AU43" s="7"/>
      <c r="AV43" s="238">
        <f t="shared" si="17"/>
        <v>0</v>
      </c>
      <c r="AW43" s="214"/>
      <c r="AX43" s="237">
        <f t="shared" si="10"/>
        <v>0</v>
      </c>
      <c r="AY43" s="7"/>
      <c r="AZ43" s="7"/>
      <c r="BA43" s="7"/>
      <c r="BB43" s="7"/>
      <c r="BC43" s="7"/>
      <c r="BD43" s="7"/>
    </row>
    <row r="44" spans="1:56" x14ac:dyDescent="0.25">
      <c r="A44" s="218">
        <v>1688</v>
      </c>
      <c r="B44" s="219" t="s">
        <v>78</v>
      </c>
      <c r="C44" s="220"/>
      <c r="D44" s="220"/>
      <c r="E44" s="220"/>
      <c r="F44" s="220"/>
      <c r="G44" s="220"/>
      <c r="H44" s="220"/>
      <c r="I44" s="220"/>
      <c r="J44" s="220"/>
      <c r="K44" s="220"/>
      <c r="L44" s="261"/>
      <c r="M44" s="196" t="s">
        <v>56</v>
      </c>
      <c r="N44" s="222">
        <f t="shared" si="8"/>
        <v>1688</v>
      </c>
      <c r="O44" s="250">
        <v>0</v>
      </c>
      <c r="P44" s="251"/>
      <c r="Q44" s="200"/>
      <c r="R44" s="199"/>
      <c r="S44" s="252">
        <v>0</v>
      </c>
      <c r="T44" s="253">
        <f t="shared" si="12"/>
        <v>0</v>
      </c>
      <c r="U44" s="196"/>
      <c r="V44" s="225">
        <v>0</v>
      </c>
      <c r="W44" s="226">
        <v>0</v>
      </c>
      <c r="X44" s="227">
        <v>0</v>
      </c>
      <c r="Y44" s="226">
        <v>0</v>
      </c>
      <c r="Z44" s="227">
        <v>0</v>
      </c>
      <c r="AA44" s="228">
        <v>0</v>
      </c>
      <c r="AB44" s="196"/>
      <c r="AC44" s="233">
        <v>0</v>
      </c>
      <c r="AD44" s="234">
        <v>0</v>
      </c>
      <c r="AE44" s="235">
        <v>0</v>
      </c>
      <c r="AF44" s="234">
        <v>0</v>
      </c>
      <c r="AG44" s="252">
        <v>0</v>
      </c>
      <c r="AH44" s="258">
        <v>0</v>
      </c>
      <c r="AI44" s="196"/>
      <c r="AJ44" s="229">
        <f t="shared" si="4"/>
        <v>1688</v>
      </c>
      <c r="AK44" s="233">
        <v>0</v>
      </c>
      <c r="AL44" s="209">
        <f t="shared" si="13"/>
        <v>0</v>
      </c>
      <c r="AM44" s="201">
        <f t="shared" si="13"/>
        <v>0</v>
      </c>
      <c r="AN44" s="209">
        <f t="shared" si="13"/>
        <v>0</v>
      </c>
      <c r="AO44" s="252">
        <v>0</v>
      </c>
      <c r="AP44" s="210">
        <f t="shared" si="18"/>
        <v>0</v>
      </c>
      <c r="AQ44" s="7"/>
      <c r="AR44" s="211">
        <f t="shared" si="14"/>
        <v>0</v>
      </c>
      <c r="AS44" s="212">
        <f t="shared" si="15"/>
        <v>0</v>
      </c>
      <c r="AT44" s="213">
        <f t="shared" si="16"/>
        <v>0</v>
      </c>
      <c r="AU44" s="7"/>
      <c r="AV44" s="238">
        <f t="shared" si="17"/>
        <v>0</v>
      </c>
      <c r="AW44" s="214"/>
      <c r="AX44" s="237">
        <f t="shared" si="10"/>
        <v>0</v>
      </c>
      <c r="AY44" s="7"/>
      <c r="AZ44" s="7"/>
      <c r="BA44" s="7"/>
      <c r="BB44" s="7"/>
      <c r="BC44" s="7"/>
      <c r="BD44" s="7"/>
    </row>
    <row r="45" spans="1:56" x14ac:dyDescent="0.25">
      <c r="A45" s="218">
        <v>1689</v>
      </c>
      <c r="B45" s="219" t="s">
        <v>79</v>
      </c>
      <c r="C45" s="220"/>
      <c r="D45" s="220"/>
      <c r="E45" s="220"/>
      <c r="F45" s="220"/>
      <c r="G45" s="220"/>
      <c r="H45" s="220"/>
      <c r="I45" s="220"/>
      <c r="J45" s="220"/>
      <c r="K45" s="220"/>
      <c r="L45" s="261"/>
      <c r="M45" s="196" t="s">
        <v>56</v>
      </c>
      <c r="N45" s="222">
        <f t="shared" si="8"/>
        <v>1689</v>
      </c>
      <c r="O45" s="250">
        <v>0</v>
      </c>
      <c r="P45" s="251"/>
      <c r="Q45" s="200"/>
      <c r="R45" s="199"/>
      <c r="S45" s="252">
        <v>0</v>
      </c>
      <c r="T45" s="253">
        <f t="shared" si="12"/>
        <v>0</v>
      </c>
      <c r="U45" s="196"/>
      <c r="V45" s="225">
        <v>0</v>
      </c>
      <c r="W45" s="226">
        <v>0</v>
      </c>
      <c r="X45" s="227">
        <v>0</v>
      </c>
      <c r="Y45" s="226">
        <v>0</v>
      </c>
      <c r="Z45" s="227">
        <v>0</v>
      </c>
      <c r="AA45" s="228">
        <v>0</v>
      </c>
      <c r="AB45" s="196"/>
      <c r="AC45" s="233">
        <v>0</v>
      </c>
      <c r="AD45" s="234">
        <v>0</v>
      </c>
      <c r="AE45" s="235">
        <v>0</v>
      </c>
      <c r="AF45" s="234">
        <v>0</v>
      </c>
      <c r="AG45" s="252">
        <v>0</v>
      </c>
      <c r="AH45" s="258">
        <v>0</v>
      </c>
      <c r="AI45" s="196"/>
      <c r="AJ45" s="229">
        <f t="shared" si="4"/>
        <v>1689</v>
      </c>
      <c r="AK45" s="233">
        <v>0</v>
      </c>
      <c r="AL45" s="209">
        <f t="shared" si="13"/>
        <v>0</v>
      </c>
      <c r="AM45" s="201">
        <f t="shared" si="13"/>
        <v>0</v>
      </c>
      <c r="AN45" s="209">
        <f t="shared" si="13"/>
        <v>0</v>
      </c>
      <c r="AO45" s="252">
        <v>0</v>
      </c>
      <c r="AP45" s="210">
        <f t="shared" si="18"/>
        <v>0</v>
      </c>
      <c r="AQ45" s="7"/>
      <c r="AR45" s="211">
        <f t="shared" si="14"/>
        <v>0</v>
      </c>
      <c r="AS45" s="212">
        <f t="shared" si="15"/>
        <v>0</v>
      </c>
      <c r="AT45" s="213">
        <f t="shared" si="16"/>
        <v>0</v>
      </c>
      <c r="AU45" s="7"/>
      <c r="AV45" s="238">
        <f t="shared" si="17"/>
        <v>0</v>
      </c>
      <c r="AW45" s="214"/>
      <c r="AX45" s="237">
        <f t="shared" si="10"/>
        <v>0</v>
      </c>
      <c r="AY45" s="7"/>
      <c r="AZ45" s="7"/>
      <c r="BA45" s="7"/>
      <c r="BB45" s="7"/>
      <c r="BC45" s="7"/>
      <c r="BD45" s="7"/>
    </row>
    <row r="46" spans="1:56" x14ac:dyDescent="0.25">
      <c r="A46" s="262">
        <v>1701</v>
      </c>
      <c r="B46" s="219" t="s">
        <v>80</v>
      </c>
      <c r="C46" s="220"/>
      <c r="D46" s="220"/>
      <c r="E46" s="220"/>
      <c r="F46" s="220"/>
      <c r="G46" s="220"/>
      <c r="H46" s="220"/>
      <c r="I46" s="220"/>
      <c r="J46" s="220"/>
      <c r="K46" s="220"/>
      <c r="L46" s="221"/>
      <c r="M46" s="196" t="s">
        <v>56</v>
      </c>
      <c r="N46" s="222">
        <f t="shared" si="8"/>
        <v>1701</v>
      </c>
      <c r="O46" s="233">
        <v>0</v>
      </c>
      <c r="P46" s="224"/>
      <c r="Q46" s="200"/>
      <c r="R46" s="199"/>
      <c r="S46" s="235">
        <v>0</v>
      </c>
      <c r="T46" s="210">
        <f t="shared" si="12"/>
        <v>0</v>
      </c>
      <c r="U46" s="196"/>
      <c r="V46" s="225">
        <v>0</v>
      </c>
      <c r="W46" s="226">
        <v>0</v>
      </c>
      <c r="X46" s="227">
        <v>0</v>
      </c>
      <c r="Y46" s="226">
        <v>0</v>
      </c>
      <c r="Z46" s="227">
        <v>0</v>
      </c>
      <c r="AA46" s="228">
        <v>0</v>
      </c>
      <c r="AB46" s="196"/>
      <c r="AC46" s="233">
        <v>0</v>
      </c>
      <c r="AD46" s="234">
        <v>0</v>
      </c>
      <c r="AE46" s="235">
        <v>0</v>
      </c>
      <c r="AF46" s="234">
        <v>0</v>
      </c>
      <c r="AG46" s="252">
        <v>0</v>
      </c>
      <c r="AH46" s="258">
        <v>0</v>
      </c>
      <c r="AI46" s="196"/>
      <c r="AJ46" s="229">
        <f t="shared" si="4"/>
        <v>1701</v>
      </c>
      <c r="AK46" s="233">
        <v>0</v>
      </c>
      <c r="AL46" s="209">
        <f t="shared" si="13"/>
        <v>0</v>
      </c>
      <c r="AM46" s="201">
        <f t="shared" si="13"/>
        <v>0</v>
      </c>
      <c r="AN46" s="209">
        <f t="shared" si="13"/>
        <v>0</v>
      </c>
      <c r="AO46" s="235">
        <v>0</v>
      </c>
      <c r="AP46" s="210">
        <f t="shared" si="18"/>
        <v>0</v>
      </c>
      <c r="AQ46" s="7"/>
      <c r="AR46" s="211">
        <f t="shared" si="14"/>
        <v>0</v>
      </c>
      <c r="AS46" s="212">
        <f t="shared" si="15"/>
        <v>0</v>
      </c>
      <c r="AT46" s="213">
        <f t="shared" si="16"/>
        <v>0</v>
      </c>
      <c r="AU46" s="7"/>
      <c r="AV46" s="238">
        <f t="shared" si="17"/>
        <v>0</v>
      </c>
      <c r="AW46" s="214"/>
      <c r="AX46" s="237">
        <f t="shared" si="10"/>
        <v>0</v>
      </c>
      <c r="AY46" s="7"/>
      <c r="AZ46" s="7"/>
      <c r="BA46" s="7"/>
      <c r="BB46" s="7"/>
      <c r="BC46" s="7"/>
      <c r="BD46" s="7"/>
    </row>
    <row r="47" spans="1:56" x14ac:dyDescent="0.25">
      <c r="A47" s="218">
        <v>1702</v>
      </c>
      <c r="B47" s="219" t="s">
        <v>81</v>
      </c>
      <c r="C47" s="220"/>
      <c r="D47" s="220"/>
      <c r="E47" s="220"/>
      <c r="F47" s="220"/>
      <c r="G47" s="220"/>
      <c r="H47" s="220"/>
      <c r="I47" s="220"/>
      <c r="J47" s="220"/>
      <c r="K47" s="220"/>
      <c r="L47" s="221"/>
      <c r="M47" s="196" t="s">
        <v>56</v>
      </c>
      <c r="N47" s="222">
        <f>+A47</f>
        <v>1702</v>
      </c>
      <c r="O47" s="233">
        <v>0</v>
      </c>
      <c r="P47" s="224"/>
      <c r="Q47" s="200"/>
      <c r="R47" s="199"/>
      <c r="S47" s="235">
        <v>0</v>
      </c>
      <c r="T47" s="210">
        <f t="shared" si="12"/>
        <v>0</v>
      </c>
      <c r="U47" s="196"/>
      <c r="V47" s="225">
        <v>0</v>
      </c>
      <c r="W47" s="226">
        <v>0</v>
      </c>
      <c r="X47" s="227">
        <v>0</v>
      </c>
      <c r="Y47" s="226">
        <v>0</v>
      </c>
      <c r="Z47" s="227">
        <v>0</v>
      </c>
      <c r="AA47" s="228">
        <v>0</v>
      </c>
      <c r="AB47" s="196"/>
      <c r="AC47" s="233">
        <v>0</v>
      </c>
      <c r="AD47" s="234">
        <v>0</v>
      </c>
      <c r="AE47" s="235">
        <v>0</v>
      </c>
      <c r="AF47" s="234">
        <v>0</v>
      </c>
      <c r="AG47" s="252">
        <v>0</v>
      </c>
      <c r="AH47" s="258">
        <v>0</v>
      </c>
      <c r="AI47" s="196"/>
      <c r="AJ47" s="229">
        <f t="shared" si="4"/>
        <v>1702</v>
      </c>
      <c r="AK47" s="233">
        <v>0</v>
      </c>
      <c r="AL47" s="209">
        <f t="shared" si="13"/>
        <v>0</v>
      </c>
      <c r="AM47" s="201">
        <f t="shared" si="13"/>
        <v>0</v>
      </c>
      <c r="AN47" s="209">
        <f t="shared" si="13"/>
        <v>0</v>
      </c>
      <c r="AO47" s="235">
        <v>0</v>
      </c>
      <c r="AP47" s="210">
        <f t="shared" si="18"/>
        <v>0</v>
      </c>
      <c r="AQ47" s="7"/>
      <c r="AR47" s="211">
        <f t="shared" si="14"/>
        <v>0</v>
      </c>
      <c r="AS47" s="212">
        <f t="shared" si="15"/>
        <v>0</v>
      </c>
      <c r="AT47" s="213">
        <f t="shared" si="16"/>
        <v>0</v>
      </c>
      <c r="AU47" s="7"/>
      <c r="AV47" s="238">
        <f t="shared" si="17"/>
        <v>0</v>
      </c>
      <c r="AW47" s="214"/>
      <c r="AX47" s="237">
        <f t="shared" si="10"/>
        <v>0</v>
      </c>
      <c r="AY47" s="7"/>
      <c r="AZ47" s="7"/>
      <c r="BA47" s="7"/>
      <c r="BB47" s="7"/>
      <c r="BC47" s="7"/>
      <c r="BD47" s="7"/>
    </row>
    <row r="48" spans="1:56" x14ac:dyDescent="0.25">
      <c r="A48" s="218">
        <v>1707</v>
      </c>
      <c r="B48" s="219" t="s">
        <v>82</v>
      </c>
      <c r="C48" s="220"/>
      <c r="D48" s="220"/>
      <c r="E48" s="220"/>
      <c r="F48" s="220"/>
      <c r="G48" s="220"/>
      <c r="H48" s="220"/>
      <c r="I48" s="220"/>
      <c r="J48" s="220"/>
      <c r="K48" s="220"/>
      <c r="L48" s="221"/>
      <c r="M48" s="196" t="s">
        <v>56</v>
      </c>
      <c r="N48" s="222">
        <f t="shared" si="8"/>
        <v>1707</v>
      </c>
      <c r="O48" s="233">
        <v>0</v>
      </c>
      <c r="P48" s="224"/>
      <c r="Q48" s="200"/>
      <c r="R48" s="199"/>
      <c r="S48" s="235">
        <v>0</v>
      </c>
      <c r="T48" s="210">
        <f t="shared" si="12"/>
        <v>0</v>
      </c>
      <c r="U48" s="196"/>
      <c r="V48" s="225">
        <v>0</v>
      </c>
      <c r="W48" s="226">
        <v>0</v>
      </c>
      <c r="X48" s="227">
        <v>0</v>
      </c>
      <c r="Y48" s="226">
        <v>0</v>
      </c>
      <c r="Z48" s="227">
        <v>0</v>
      </c>
      <c r="AA48" s="228">
        <v>0</v>
      </c>
      <c r="AB48" s="196"/>
      <c r="AC48" s="233">
        <v>0</v>
      </c>
      <c r="AD48" s="234">
        <v>0</v>
      </c>
      <c r="AE48" s="235">
        <v>0</v>
      </c>
      <c r="AF48" s="234">
        <v>0</v>
      </c>
      <c r="AG48" s="252">
        <v>0</v>
      </c>
      <c r="AH48" s="258">
        <v>0</v>
      </c>
      <c r="AI48" s="196"/>
      <c r="AJ48" s="229">
        <f t="shared" si="4"/>
        <v>1707</v>
      </c>
      <c r="AK48" s="233">
        <v>0</v>
      </c>
      <c r="AL48" s="209">
        <f t="shared" si="13"/>
        <v>0</v>
      </c>
      <c r="AM48" s="201">
        <f t="shared" si="13"/>
        <v>0</v>
      </c>
      <c r="AN48" s="209">
        <f t="shared" si="13"/>
        <v>0</v>
      </c>
      <c r="AO48" s="235">
        <v>0</v>
      </c>
      <c r="AP48" s="210">
        <f t="shared" si="18"/>
        <v>0</v>
      </c>
      <c r="AQ48" s="7"/>
      <c r="AR48" s="211">
        <f t="shared" si="14"/>
        <v>0</v>
      </c>
      <c r="AS48" s="212">
        <f t="shared" si="15"/>
        <v>0</v>
      </c>
      <c r="AT48" s="213">
        <f t="shared" si="16"/>
        <v>0</v>
      </c>
      <c r="AU48" s="7"/>
      <c r="AV48" s="238">
        <f t="shared" si="17"/>
        <v>0</v>
      </c>
      <c r="AW48" s="214"/>
      <c r="AX48" s="237">
        <f t="shared" si="10"/>
        <v>0</v>
      </c>
      <c r="AY48" s="7"/>
      <c r="AZ48" s="7"/>
      <c r="BA48" s="7"/>
      <c r="BB48" s="7"/>
      <c r="BC48" s="7"/>
      <c r="BD48" s="7"/>
    </row>
    <row r="49" spans="1:56" x14ac:dyDescent="0.25">
      <c r="A49" s="218">
        <v>1708</v>
      </c>
      <c r="B49" s="219" t="s">
        <v>83</v>
      </c>
      <c r="C49" s="220"/>
      <c r="D49" s="220"/>
      <c r="E49" s="220"/>
      <c r="F49" s="220"/>
      <c r="G49" s="220"/>
      <c r="H49" s="220"/>
      <c r="I49" s="220"/>
      <c r="J49" s="220"/>
      <c r="K49" s="220"/>
      <c r="L49" s="221"/>
      <c r="M49" s="196" t="s">
        <v>56</v>
      </c>
      <c r="N49" s="222">
        <f>+A49</f>
        <v>1708</v>
      </c>
      <c r="O49" s="233">
        <v>0</v>
      </c>
      <c r="P49" s="224"/>
      <c r="Q49" s="200"/>
      <c r="R49" s="199"/>
      <c r="S49" s="235">
        <v>0</v>
      </c>
      <c r="T49" s="210">
        <f t="shared" si="12"/>
        <v>0</v>
      </c>
      <c r="U49" s="196"/>
      <c r="V49" s="225">
        <v>0</v>
      </c>
      <c r="W49" s="226">
        <v>0</v>
      </c>
      <c r="X49" s="227">
        <v>0</v>
      </c>
      <c r="Y49" s="226">
        <v>0</v>
      </c>
      <c r="Z49" s="227">
        <v>0</v>
      </c>
      <c r="AA49" s="228">
        <v>0</v>
      </c>
      <c r="AB49" s="196"/>
      <c r="AC49" s="233">
        <v>0</v>
      </c>
      <c r="AD49" s="234">
        <v>0</v>
      </c>
      <c r="AE49" s="235">
        <v>0</v>
      </c>
      <c r="AF49" s="234">
        <v>0</v>
      </c>
      <c r="AG49" s="252">
        <v>0</v>
      </c>
      <c r="AH49" s="258">
        <v>0</v>
      </c>
      <c r="AI49" s="196"/>
      <c r="AJ49" s="229">
        <f t="shared" si="4"/>
        <v>1708</v>
      </c>
      <c r="AK49" s="233">
        <v>0</v>
      </c>
      <c r="AL49" s="209">
        <f t="shared" si="13"/>
        <v>0</v>
      </c>
      <c r="AM49" s="201">
        <f t="shared" si="13"/>
        <v>0</v>
      </c>
      <c r="AN49" s="209">
        <f t="shared" si="13"/>
        <v>0</v>
      </c>
      <c r="AO49" s="235">
        <v>0</v>
      </c>
      <c r="AP49" s="210">
        <f t="shared" si="18"/>
        <v>0</v>
      </c>
      <c r="AQ49" s="7"/>
      <c r="AR49" s="211">
        <f t="shared" si="14"/>
        <v>0</v>
      </c>
      <c r="AS49" s="212">
        <f t="shared" si="15"/>
        <v>0</v>
      </c>
      <c r="AT49" s="213">
        <f t="shared" si="16"/>
        <v>0</v>
      </c>
      <c r="AU49" s="7"/>
      <c r="AV49" s="238">
        <f t="shared" si="17"/>
        <v>0</v>
      </c>
      <c r="AW49" s="214"/>
      <c r="AX49" s="237">
        <f t="shared" si="10"/>
        <v>0</v>
      </c>
      <c r="AY49" s="7"/>
      <c r="AZ49" s="7"/>
      <c r="BA49" s="7"/>
      <c r="BB49" s="7"/>
      <c r="BC49" s="7"/>
      <c r="BD49" s="7"/>
    </row>
    <row r="50" spans="1:56" x14ac:dyDescent="0.25">
      <c r="A50" s="218">
        <v>1911</v>
      </c>
      <c r="B50" s="219" t="s">
        <v>84</v>
      </c>
      <c r="C50" s="220"/>
      <c r="D50" s="220"/>
      <c r="E50" s="220"/>
      <c r="F50" s="220"/>
      <c r="G50" s="220"/>
      <c r="H50" s="220"/>
      <c r="I50" s="220"/>
      <c r="J50" s="220"/>
      <c r="K50" s="220"/>
      <c r="L50" s="221"/>
      <c r="M50" s="196" t="s">
        <v>56</v>
      </c>
      <c r="N50" s="222">
        <f t="shared" si="8"/>
        <v>1911</v>
      </c>
      <c r="O50" s="233">
        <v>0</v>
      </c>
      <c r="P50" s="224"/>
      <c r="Q50" s="200"/>
      <c r="R50" s="199"/>
      <c r="S50" s="235">
        <v>0</v>
      </c>
      <c r="T50" s="210">
        <f t="shared" si="12"/>
        <v>0</v>
      </c>
      <c r="U50" s="196"/>
      <c r="V50" s="225">
        <v>0</v>
      </c>
      <c r="W50" s="226">
        <v>0</v>
      </c>
      <c r="X50" s="227">
        <v>0</v>
      </c>
      <c r="Y50" s="226">
        <v>0</v>
      </c>
      <c r="Z50" s="227">
        <v>0</v>
      </c>
      <c r="AA50" s="228">
        <v>0</v>
      </c>
      <c r="AB50" s="196"/>
      <c r="AC50" s="233">
        <v>0</v>
      </c>
      <c r="AD50" s="234">
        <v>0</v>
      </c>
      <c r="AE50" s="235">
        <v>0</v>
      </c>
      <c r="AF50" s="234">
        <v>0</v>
      </c>
      <c r="AG50" s="252">
        <v>0</v>
      </c>
      <c r="AH50" s="258">
        <v>0</v>
      </c>
      <c r="AI50" s="196"/>
      <c r="AJ50" s="229">
        <f t="shared" si="4"/>
        <v>1911</v>
      </c>
      <c r="AK50" s="233">
        <v>0</v>
      </c>
      <c r="AL50" s="209">
        <f t="shared" si="13"/>
        <v>0</v>
      </c>
      <c r="AM50" s="201">
        <f t="shared" si="13"/>
        <v>0</v>
      </c>
      <c r="AN50" s="209">
        <f t="shared" si="13"/>
        <v>0</v>
      </c>
      <c r="AO50" s="235">
        <v>0</v>
      </c>
      <c r="AP50" s="210">
        <f t="shared" si="18"/>
        <v>0</v>
      </c>
      <c r="AQ50" s="7"/>
      <c r="AR50" s="211">
        <f t="shared" si="14"/>
        <v>0</v>
      </c>
      <c r="AS50" s="212">
        <f t="shared" si="15"/>
        <v>0</v>
      </c>
      <c r="AT50" s="213">
        <f t="shared" si="16"/>
        <v>0</v>
      </c>
      <c r="AU50" s="7"/>
      <c r="AV50" s="238">
        <f t="shared" si="17"/>
        <v>0</v>
      </c>
      <c r="AW50" s="214"/>
      <c r="AX50" s="237">
        <f t="shared" si="10"/>
        <v>0</v>
      </c>
      <c r="AY50" s="7"/>
      <c r="AZ50" s="7"/>
      <c r="BA50" s="7"/>
      <c r="BB50" s="7"/>
      <c r="BC50" s="7"/>
      <c r="BD50" s="7"/>
    </row>
    <row r="51" spans="1:56" x14ac:dyDescent="0.25">
      <c r="A51" s="218">
        <v>1912</v>
      </c>
      <c r="B51" s="219" t="s">
        <v>85</v>
      </c>
      <c r="C51" s="220"/>
      <c r="D51" s="220"/>
      <c r="E51" s="220"/>
      <c r="F51" s="220"/>
      <c r="G51" s="220"/>
      <c r="H51" s="220"/>
      <c r="I51" s="220"/>
      <c r="J51" s="220"/>
      <c r="K51" s="220"/>
      <c r="L51" s="221"/>
      <c r="M51" s="196" t="s">
        <v>56</v>
      </c>
      <c r="N51" s="222">
        <f t="shared" si="8"/>
        <v>1912</v>
      </c>
      <c r="O51" s="233">
        <v>0</v>
      </c>
      <c r="P51" s="224"/>
      <c r="Q51" s="200"/>
      <c r="R51" s="199"/>
      <c r="S51" s="235">
        <v>0</v>
      </c>
      <c r="T51" s="210">
        <f t="shared" si="12"/>
        <v>0</v>
      </c>
      <c r="U51" s="196"/>
      <c r="V51" s="225">
        <v>0</v>
      </c>
      <c r="W51" s="226">
        <v>0</v>
      </c>
      <c r="X51" s="227">
        <v>0</v>
      </c>
      <c r="Y51" s="226">
        <v>0</v>
      </c>
      <c r="Z51" s="227">
        <v>0</v>
      </c>
      <c r="AA51" s="228">
        <v>0</v>
      </c>
      <c r="AB51" s="196"/>
      <c r="AC51" s="233">
        <v>0</v>
      </c>
      <c r="AD51" s="234">
        <v>0</v>
      </c>
      <c r="AE51" s="235">
        <v>0</v>
      </c>
      <c r="AF51" s="234">
        <v>0</v>
      </c>
      <c r="AG51" s="252">
        <v>0</v>
      </c>
      <c r="AH51" s="258">
        <v>0</v>
      </c>
      <c r="AI51" s="196"/>
      <c r="AJ51" s="229">
        <f t="shared" si="4"/>
        <v>1912</v>
      </c>
      <c r="AK51" s="233">
        <v>0</v>
      </c>
      <c r="AL51" s="209">
        <f t="shared" si="13"/>
        <v>0</v>
      </c>
      <c r="AM51" s="201">
        <f t="shared" si="13"/>
        <v>0</v>
      </c>
      <c r="AN51" s="209">
        <f t="shared" si="13"/>
        <v>0</v>
      </c>
      <c r="AO51" s="235">
        <v>0</v>
      </c>
      <c r="AP51" s="210">
        <f t="shared" si="18"/>
        <v>0</v>
      </c>
      <c r="AQ51" s="7"/>
      <c r="AR51" s="211">
        <f t="shared" si="14"/>
        <v>0</v>
      </c>
      <c r="AS51" s="212">
        <f t="shared" si="15"/>
        <v>0</v>
      </c>
      <c r="AT51" s="213">
        <f t="shared" si="16"/>
        <v>0</v>
      </c>
      <c r="AU51" s="7"/>
      <c r="AV51" s="238">
        <f t="shared" si="17"/>
        <v>0</v>
      </c>
      <c r="AW51" s="214"/>
      <c r="AX51" s="237">
        <f t="shared" si="10"/>
        <v>0</v>
      </c>
      <c r="AY51" s="7"/>
      <c r="AZ51" s="7"/>
      <c r="BA51" s="7"/>
      <c r="BB51" s="7"/>
      <c r="BC51" s="7"/>
      <c r="BD51" s="7"/>
    </row>
    <row r="52" spans="1:56" x14ac:dyDescent="0.25">
      <c r="A52" s="218">
        <v>1913</v>
      </c>
      <c r="B52" s="219" t="s">
        <v>86</v>
      </c>
      <c r="C52" s="220"/>
      <c r="D52" s="220"/>
      <c r="E52" s="220"/>
      <c r="F52" s="220"/>
      <c r="G52" s="220"/>
      <c r="H52" s="220"/>
      <c r="I52" s="220"/>
      <c r="J52" s="220"/>
      <c r="K52" s="220"/>
      <c r="L52" s="221"/>
      <c r="M52" s="196" t="s">
        <v>56</v>
      </c>
      <c r="N52" s="222">
        <f t="shared" si="8"/>
        <v>1913</v>
      </c>
      <c r="O52" s="233">
        <v>0</v>
      </c>
      <c r="P52" s="224"/>
      <c r="Q52" s="200"/>
      <c r="R52" s="199"/>
      <c r="S52" s="235">
        <v>0</v>
      </c>
      <c r="T52" s="210">
        <f t="shared" si="12"/>
        <v>0</v>
      </c>
      <c r="U52" s="196"/>
      <c r="V52" s="225">
        <v>0</v>
      </c>
      <c r="W52" s="226">
        <v>0</v>
      </c>
      <c r="X52" s="227">
        <v>0</v>
      </c>
      <c r="Y52" s="226">
        <v>0</v>
      </c>
      <c r="Z52" s="227">
        <v>0</v>
      </c>
      <c r="AA52" s="228">
        <v>0</v>
      </c>
      <c r="AB52" s="196"/>
      <c r="AC52" s="233">
        <v>0</v>
      </c>
      <c r="AD52" s="234">
        <v>0</v>
      </c>
      <c r="AE52" s="235">
        <v>0</v>
      </c>
      <c r="AF52" s="234">
        <v>0</v>
      </c>
      <c r="AG52" s="252">
        <v>0</v>
      </c>
      <c r="AH52" s="258">
        <v>0</v>
      </c>
      <c r="AI52" s="196"/>
      <c r="AJ52" s="229">
        <f t="shared" si="4"/>
        <v>1913</v>
      </c>
      <c r="AK52" s="233">
        <v>0</v>
      </c>
      <c r="AL52" s="209">
        <f t="shared" si="13"/>
        <v>0</v>
      </c>
      <c r="AM52" s="201">
        <f t="shared" si="13"/>
        <v>0</v>
      </c>
      <c r="AN52" s="209">
        <f t="shared" si="13"/>
        <v>0</v>
      </c>
      <c r="AO52" s="235">
        <v>0</v>
      </c>
      <c r="AP52" s="210">
        <f t="shared" si="18"/>
        <v>0</v>
      </c>
      <c r="AQ52" s="7"/>
      <c r="AR52" s="211">
        <f t="shared" si="14"/>
        <v>0</v>
      </c>
      <c r="AS52" s="212">
        <f t="shared" si="15"/>
        <v>0</v>
      </c>
      <c r="AT52" s="213">
        <f t="shared" si="16"/>
        <v>0</v>
      </c>
      <c r="AU52" s="7"/>
      <c r="AV52" s="238">
        <f t="shared" si="17"/>
        <v>0</v>
      </c>
      <c r="AW52" s="214"/>
      <c r="AX52" s="237">
        <f t="shared" si="10"/>
        <v>0</v>
      </c>
      <c r="AY52" s="7"/>
      <c r="AZ52" s="7"/>
      <c r="BA52" s="7"/>
      <c r="BB52" s="7"/>
      <c r="BC52" s="7"/>
      <c r="BD52" s="7"/>
    </row>
    <row r="53" spans="1:56" x14ac:dyDescent="0.25">
      <c r="A53" s="218">
        <v>1914</v>
      </c>
      <c r="B53" s="219" t="s">
        <v>87</v>
      </c>
      <c r="C53" s="220"/>
      <c r="D53" s="220"/>
      <c r="E53" s="220"/>
      <c r="F53" s="220"/>
      <c r="G53" s="220"/>
      <c r="H53" s="220"/>
      <c r="I53" s="220"/>
      <c r="J53" s="220"/>
      <c r="K53" s="220"/>
      <c r="L53" s="221"/>
      <c r="M53" s="196" t="s">
        <v>56</v>
      </c>
      <c r="N53" s="222">
        <f t="shared" si="8"/>
        <v>1914</v>
      </c>
      <c r="O53" s="233">
        <v>0</v>
      </c>
      <c r="P53" s="224"/>
      <c r="Q53" s="200"/>
      <c r="R53" s="199"/>
      <c r="S53" s="235">
        <v>0</v>
      </c>
      <c r="T53" s="210">
        <f t="shared" si="12"/>
        <v>0</v>
      </c>
      <c r="U53" s="196"/>
      <c r="V53" s="225">
        <v>0</v>
      </c>
      <c r="W53" s="226">
        <v>0</v>
      </c>
      <c r="X53" s="227">
        <v>0</v>
      </c>
      <c r="Y53" s="226">
        <v>0</v>
      </c>
      <c r="Z53" s="227">
        <v>0</v>
      </c>
      <c r="AA53" s="228">
        <v>0</v>
      </c>
      <c r="AB53" s="196"/>
      <c r="AC53" s="233">
        <v>0</v>
      </c>
      <c r="AD53" s="234">
        <v>0</v>
      </c>
      <c r="AE53" s="235">
        <v>0</v>
      </c>
      <c r="AF53" s="234">
        <v>0</v>
      </c>
      <c r="AG53" s="252">
        <v>0</v>
      </c>
      <c r="AH53" s="258">
        <v>0</v>
      </c>
      <c r="AI53" s="196"/>
      <c r="AJ53" s="229">
        <f t="shared" si="4"/>
        <v>1914</v>
      </c>
      <c r="AK53" s="233">
        <v>0</v>
      </c>
      <c r="AL53" s="209">
        <f t="shared" si="13"/>
        <v>0</v>
      </c>
      <c r="AM53" s="201">
        <f t="shared" si="13"/>
        <v>0</v>
      </c>
      <c r="AN53" s="209">
        <f t="shared" si="13"/>
        <v>0</v>
      </c>
      <c r="AO53" s="235">
        <v>0</v>
      </c>
      <c r="AP53" s="210">
        <f t="shared" si="18"/>
        <v>0</v>
      </c>
      <c r="AQ53" s="7"/>
      <c r="AR53" s="211">
        <f t="shared" si="14"/>
        <v>0</v>
      </c>
      <c r="AS53" s="212">
        <f t="shared" si="15"/>
        <v>0</v>
      </c>
      <c r="AT53" s="213">
        <f t="shared" si="16"/>
        <v>0</v>
      </c>
      <c r="AU53" s="7"/>
      <c r="AV53" s="238">
        <f t="shared" si="17"/>
        <v>0</v>
      </c>
      <c r="AW53" s="214"/>
      <c r="AX53" s="237">
        <f t="shared" si="10"/>
        <v>0</v>
      </c>
      <c r="AY53" s="7"/>
      <c r="AZ53" s="7"/>
      <c r="BA53" s="7"/>
      <c r="BB53" s="7"/>
      <c r="BC53" s="7"/>
      <c r="BD53" s="7"/>
    </row>
    <row r="54" spans="1:56" x14ac:dyDescent="0.25">
      <c r="A54" s="218">
        <v>1917</v>
      </c>
      <c r="B54" s="219" t="s">
        <v>88</v>
      </c>
      <c r="C54" s="220"/>
      <c r="D54" s="220"/>
      <c r="E54" s="220"/>
      <c r="F54" s="220"/>
      <c r="G54" s="220"/>
      <c r="H54" s="220"/>
      <c r="I54" s="220"/>
      <c r="J54" s="220"/>
      <c r="K54" s="220"/>
      <c r="L54" s="221"/>
      <c r="M54" s="196" t="s">
        <v>56</v>
      </c>
      <c r="N54" s="222">
        <f t="shared" si="8"/>
        <v>1917</v>
      </c>
      <c r="O54" s="223"/>
      <c r="P54" s="234">
        <v>0</v>
      </c>
      <c r="Q54" s="200"/>
      <c r="R54" s="224"/>
      <c r="S54" s="242">
        <f>+IF(ABS(+O54+Q54)&gt;=ABS(P54+R54),+O54-P54+Q54-R54,0)</f>
        <v>0</v>
      </c>
      <c r="T54" s="236">
        <v>0</v>
      </c>
      <c r="U54" s="196"/>
      <c r="V54" s="225">
        <v>0</v>
      </c>
      <c r="W54" s="226">
        <v>0</v>
      </c>
      <c r="X54" s="227">
        <v>0</v>
      </c>
      <c r="Y54" s="226">
        <v>0</v>
      </c>
      <c r="Z54" s="227">
        <v>0</v>
      </c>
      <c r="AA54" s="228">
        <v>0</v>
      </c>
      <c r="AB54" s="196"/>
      <c r="AC54" s="250">
        <v>0</v>
      </c>
      <c r="AD54" s="257">
        <v>0</v>
      </c>
      <c r="AE54" s="252">
        <v>0</v>
      </c>
      <c r="AF54" s="257">
        <v>0</v>
      </c>
      <c r="AG54" s="252">
        <v>0</v>
      </c>
      <c r="AH54" s="258">
        <v>0</v>
      </c>
      <c r="AI54" s="196"/>
      <c r="AJ54" s="229">
        <f>+N54</f>
        <v>1917</v>
      </c>
      <c r="AK54" s="208">
        <f>+ROUND(+O54+V54+AC54,2)</f>
        <v>0</v>
      </c>
      <c r="AL54" s="234">
        <v>0</v>
      </c>
      <c r="AM54" s="201">
        <f>+ROUND(+Q54+X54+AE54,2)</f>
        <v>0</v>
      </c>
      <c r="AN54" s="209">
        <f>+ROUND(+R54+Y54+AF54,2)</f>
        <v>0</v>
      </c>
      <c r="AO54" s="201">
        <f>+S54+Z54+AG54</f>
        <v>0</v>
      </c>
      <c r="AP54" s="236">
        <v>0</v>
      </c>
      <c r="AQ54" s="7"/>
      <c r="AR54" s="211">
        <f>+ROUND(+SUM(AK54-AL54)-SUM(O54-P54)-SUM(V54-W54)-SUM(AC54-AD54),2)</f>
        <v>0</v>
      </c>
      <c r="AS54" s="212">
        <f>+ROUND(+SUM(AM54-AN54)-SUM(Q54-R54)-SUM(X54-Y54)-SUM(AE54-AF54),2)</f>
        <v>0</v>
      </c>
      <c r="AT54" s="213">
        <f>+ROUND(+SUM(AO54-AP54)-SUM(S54-T54)-SUM(Z54-AA54)-SUM(AG54-AH54),2)</f>
        <v>0</v>
      </c>
      <c r="AU54" s="7"/>
      <c r="AV54" s="243">
        <f>+IF(OR(ROUND(P54,2)+ROUND(R54,2)&gt;+ROUND(O54,2)+ROUND(Q54,2),+ABS(ROUND(P54,2)+ROUND(R54,2))&gt;+ABS(ROUND(O54,2)+ROUND(Q54,2))),+(ROUND(P54,2)+ROUND(R54,2))-(ROUND(O54,2)+ROUND(Q54,2)),0)</f>
        <v>0</v>
      </c>
      <c r="AW54" s="214"/>
      <c r="AX54" s="237">
        <f t="shared" si="10"/>
        <v>0</v>
      </c>
      <c r="AY54" s="7"/>
      <c r="AZ54" s="7"/>
      <c r="BA54" s="7"/>
      <c r="BB54" s="7"/>
      <c r="BC54" s="7"/>
      <c r="BD54" s="7"/>
    </row>
    <row r="55" spans="1:56" x14ac:dyDescent="0.25">
      <c r="A55" s="218">
        <v>1918</v>
      </c>
      <c r="B55" s="219" t="s">
        <v>89</v>
      </c>
      <c r="C55" s="220"/>
      <c r="D55" s="220"/>
      <c r="E55" s="220"/>
      <c r="F55" s="220"/>
      <c r="G55" s="220"/>
      <c r="H55" s="220"/>
      <c r="I55" s="220"/>
      <c r="J55" s="220"/>
      <c r="K55" s="220"/>
      <c r="L55" s="221"/>
      <c r="M55" s="196" t="s">
        <v>56</v>
      </c>
      <c r="N55" s="222">
        <f t="shared" si="8"/>
        <v>1918</v>
      </c>
      <c r="O55" s="223"/>
      <c r="P55" s="234">
        <v>0</v>
      </c>
      <c r="Q55" s="200"/>
      <c r="R55" s="224"/>
      <c r="S55" s="242">
        <f>+IF(ABS(+O55+Q55)&gt;=ABS(P55+R55),+O55-P55+Q55-R55,0)</f>
        <v>0</v>
      </c>
      <c r="T55" s="236">
        <v>0</v>
      </c>
      <c r="U55" s="196"/>
      <c r="V55" s="225">
        <v>0</v>
      </c>
      <c r="W55" s="226">
        <v>0</v>
      </c>
      <c r="X55" s="227">
        <v>0</v>
      </c>
      <c r="Y55" s="226">
        <v>0</v>
      </c>
      <c r="Z55" s="227">
        <v>0</v>
      </c>
      <c r="AA55" s="228">
        <v>0</v>
      </c>
      <c r="AB55" s="196"/>
      <c r="AC55" s="250">
        <v>0</v>
      </c>
      <c r="AD55" s="257">
        <v>0</v>
      </c>
      <c r="AE55" s="252">
        <v>0</v>
      </c>
      <c r="AF55" s="257">
        <v>0</v>
      </c>
      <c r="AG55" s="252">
        <v>0</v>
      </c>
      <c r="AH55" s="258">
        <v>0</v>
      </c>
      <c r="AI55" s="196"/>
      <c r="AJ55" s="229">
        <f>+N55</f>
        <v>1918</v>
      </c>
      <c r="AK55" s="208">
        <f>+ROUND(+O55+V55+AC55,2)</f>
        <v>0</v>
      </c>
      <c r="AL55" s="234">
        <v>0</v>
      </c>
      <c r="AM55" s="201">
        <f>+ROUND(+Q55+X55+AE55,2)</f>
        <v>0</v>
      </c>
      <c r="AN55" s="209">
        <f>+ROUND(+R55+Y55+AF55,2)</f>
        <v>0</v>
      </c>
      <c r="AO55" s="201">
        <f>+S55+Z55+AG55</f>
        <v>0</v>
      </c>
      <c r="AP55" s="236">
        <v>0</v>
      </c>
      <c r="AQ55" s="7"/>
      <c r="AR55" s="211">
        <f>+ROUND(+SUM(AK55-AL55)-SUM(O55-P55)-SUM(V55-W55)-SUM(AC55-AD55),2)</f>
        <v>0</v>
      </c>
      <c r="AS55" s="212">
        <f>+ROUND(+SUM(AM55-AN55)-SUM(Q55-R55)-SUM(X55-Y55)-SUM(AE55-AF55),2)</f>
        <v>0</v>
      </c>
      <c r="AT55" s="213">
        <f>+ROUND(+SUM(AO55-AP55)-SUM(S55-T55)-SUM(Z55-AA55)-SUM(AG55-AH55),2)</f>
        <v>0</v>
      </c>
      <c r="AU55" s="7"/>
      <c r="AV55" s="243">
        <f>+IF(OR(ROUND(P55,2)+ROUND(R55,2)&gt;+ROUND(O55,2)+ROUND(Q55,2),+ABS(ROUND(P55,2)+ROUND(R55,2))&gt;+ABS(ROUND(O55,2)+ROUND(Q55,2))),+(ROUND(P55,2)+ROUND(R55,2))-(ROUND(O55,2)+ROUND(Q55,2)),0)</f>
        <v>0</v>
      </c>
      <c r="AW55" s="214"/>
      <c r="AX55" s="237">
        <f t="shared" si="10"/>
        <v>0</v>
      </c>
      <c r="AY55" s="7"/>
      <c r="AZ55" s="7"/>
      <c r="BA55" s="7"/>
      <c r="BB55" s="7"/>
      <c r="BC55" s="7"/>
      <c r="BD55" s="7"/>
    </row>
    <row r="56" spans="1:56" x14ac:dyDescent="0.25">
      <c r="A56" s="218">
        <v>1921</v>
      </c>
      <c r="B56" s="219" t="s">
        <v>90</v>
      </c>
      <c r="C56" s="263"/>
      <c r="D56" s="263"/>
      <c r="E56" s="263"/>
      <c r="F56" s="263"/>
      <c r="G56" s="263"/>
      <c r="H56" s="263"/>
      <c r="I56" s="263"/>
      <c r="J56" s="263"/>
      <c r="K56" s="263"/>
      <c r="L56" s="264"/>
      <c r="M56" s="196" t="s">
        <v>56</v>
      </c>
      <c r="N56" s="222">
        <f t="shared" si="8"/>
        <v>1921</v>
      </c>
      <c r="O56" s="250">
        <v>0</v>
      </c>
      <c r="P56" s="251"/>
      <c r="Q56" s="200"/>
      <c r="R56" s="199"/>
      <c r="S56" s="252">
        <v>0</v>
      </c>
      <c r="T56" s="253">
        <f t="shared" ref="T56:T67" si="19">+IF(ABS(+O56+Q56)&lt;=ABS(P56+R56),-O56+P56-Q56+R56,0)</f>
        <v>0</v>
      </c>
      <c r="U56" s="196"/>
      <c r="V56" s="225">
        <v>0</v>
      </c>
      <c r="W56" s="226">
        <v>0</v>
      </c>
      <c r="X56" s="254">
        <v>0</v>
      </c>
      <c r="Y56" s="255">
        <v>0</v>
      </c>
      <c r="Z56" s="254">
        <v>0</v>
      </c>
      <c r="AA56" s="256">
        <v>0</v>
      </c>
      <c r="AB56" s="196"/>
      <c r="AC56" s="250">
        <v>0</v>
      </c>
      <c r="AD56" s="257">
        <v>0</v>
      </c>
      <c r="AE56" s="252">
        <v>0</v>
      </c>
      <c r="AF56" s="257">
        <v>0</v>
      </c>
      <c r="AG56" s="252">
        <v>0</v>
      </c>
      <c r="AH56" s="258">
        <v>0</v>
      </c>
      <c r="AI56" s="196"/>
      <c r="AJ56" s="229">
        <f t="shared" ref="AJ56:AJ118" si="20">+N56</f>
        <v>1921</v>
      </c>
      <c r="AK56" s="233">
        <v>0</v>
      </c>
      <c r="AL56" s="209">
        <f t="shared" ref="AL56:AN69" si="21">+ROUND(+P56+W56+AD56,2)</f>
        <v>0</v>
      </c>
      <c r="AM56" s="201">
        <f t="shared" si="21"/>
        <v>0</v>
      </c>
      <c r="AN56" s="209">
        <f t="shared" si="21"/>
        <v>0</v>
      </c>
      <c r="AO56" s="252">
        <v>0</v>
      </c>
      <c r="AP56" s="210">
        <f t="shared" ref="AP56:AP69" si="22">+T56+AA56+AH56</f>
        <v>0</v>
      </c>
      <c r="AQ56" s="7"/>
      <c r="AR56" s="211">
        <f t="shared" ref="AR56:AR67" si="23">+ROUND(+SUM(AK56-AL56)-SUM(O56-P56)-SUM(V56-W56)-SUM(AC56-AD56),2)</f>
        <v>0</v>
      </c>
      <c r="AS56" s="212">
        <f t="shared" ref="AS56:AS67" si="24">+ROUND(+SUM(AM56-AN56)-SUM(Q56-R56)-SUM(X56-Y56)-SUM(AE56-AF56),2)</f>
        <v>0</v>
      </c>
      <c r="AT56" s="213">
        <f t="shared" ref="AT56:AT67" si="25">+ROUND(+SUM(AO56-AP56)-SUM(S56-T56)-SUM(Z56-AA56)-SUM(AG56-AH56),2)</f>
        <v>0</v>
      </c>
      <c r="AU56" s="7"/>
      <c r="AV56" s="238">
        <f>+IF(OR(+ROUND(O56,2)+ROUND(Q56,2)&gt;ROUND(P56,2)+ROUND(R56,2),+ABS(ROUND(O56,2)+ROUND(Q56,2))&gt;+ABS(ROUND(P56,2)+ROUND(R56,2))),+(ROUND(O56,2)+ROUND(Q56,2))-(ROUND(P56,2)+ROUND(R56,2)),0)</f>
        <v>0</v>
      </c>
      <c r="AW56" s="214"/>
      <c r="AX56" s="237">
        <f t="shared" si="10"/>
        <v>0</v>
      </c>
      <c r="AY56" s="7"/>
      <c r="AZ56" s="7"/>
      <c r="BA56" s="7"/>
      <c r="BB56" s="7"/>
      <c r="BC56" s="7"/>
      <c r="BD56" s="7"/>
    </row>
    <row r="57" spans="1:56" x14ac:dyDescent="0.25">
      <c r="A57" s="218">
        <v>1922</v>
      </c>
      <c r="B57" s="219" t="s">
        <v>91</v>
      </c>
      <c r="C57" s="263"/>
      <c r="D57" s="263"/>
      <c r="E57" s="263"/>
      <c r="F57" s="263"/>
      <c r="G57" s="263"/>
      <c r="H57" s="263"/>
      <c r="I57" s="263"/>
      <c r="J57" s="263"/>
      <c r="K57" s="263"/>
      <c r="L57" s="264"/>
      <c r="M57" s="196" t="s">
        <v>56</v>
      </c>
      <c r="N57" s="222">
        <f t="shared" si="8"/>
        <v>1922</v>
      </c>
      <c r="O57" s="250">
        <v>0</v>
      </c>
      <c r="P57" s="251"/>
      <c r="Q57" s="200"/>
      <c r="R57" s="199"/>
      <c r="S57" s="252">
        <v>0</v>
      </c>
      <c r="T57" s="253">
        <f t="shared" si="19"/>
        <v>0</v>
      </c>
      <c r="U57" s="196"/>
      <c r="V57" s="225">
        <v>0</v>
      </c>
      <c r="W57" s="226">
        <v>0</v>
      </c>
      <c r="X57" s="254">
        <v>0</v>
      </c>
      <c r="Y57" s="255">
        <v>0</v>
      </c>
      <c r="Z57" s="254">
        <v>0</v>
      </c>
      <c r="AA57" s="256">
        <v>0</v>
      </c>
      <c r="AB57" s="196"/>
      <c r="AC57" s="250">
        <v>0</v>
      </c>
      <c r="AD57" s="257">
        <v>0</v>
      </c>
      <c r="AE57" s="252">
        <v>0</v>
      </c>
      <c r="AF57" s="257">
        <v>0</v>
      </c>
      <c r="AG57" s="252">
        <v>0</v>
      </c>
      <c r="AH57" s="258">
        <v>0</v>
      </c>
      <c r="AI57" s="196"/>
      <c r="AJ57" s="229">
        <f t="shared" si="20"/>
        <v>1922</v>
      </c>
      <c r="AK57" s="233">
        <v>0</v>
      </c>
      <c r="AL57" s="209">
        <f t="shared" si="21"/>
        <v>0</v>
      </c>
      <c r="AM57" s="201">
        <f t="shared" si="21"/>
        <v>0</v>
      </c>
      <c r="AN57" s="209">
        <f t="shared" si="21"/>
        <v>0</v>
      </c>
      <c r="AO57" s="252">
        <v>0</v>
      </c>
      <c r="AP57" s="210">
        <f t="shared" si="22"/>
        <v>0</v>
      </c>
      <c r="AQ57" s="7"/>
      <c r="AR57" s="211">
        <f t="shared" si="23"/>
        <v>0</v>
      </c>
      <c r="AS57" s="212">
        <f t="shared" si="24"/>
        <v>0</v>
      </c>
      <c r="AT57" s="213">
        <f t="shared" si="25"/>
        <v>0</v>
      </c>
      <c r="AU57" s="7"/>
      <c r="AV57" s="238">
        <f>+IF(OR(+ROUND(O57,2)+ROUND(Q57,2)&gt;ROUND(P57,2)+ROUND(R57,2),+ABS(ROUND(O57,2)+ROUND(Q57,2))&gt;+ABS(ROUND(P57,2)+ROUND(R57,2))),+(ROUND(O57,2)+ROUND(Q57,2))-(ROUND(P57,2)+ROUND(R57,2)),0)</f>
        <v>0</v>
      </c>
      <c r="AW57" s="214"/>
      <c r="AX57" s="237">
        <f t="shared" si="10"/>
        <v>0</v>
      </c>
      <c r="AY57" s="7"/>
      <c r="AZ57" s="7"/>
      <c r="BA57" s="7"/>
      <c r="BB57" s="7"/>
      <c r="BC57" s="7"/>
      <c r="BD57" s="7"/>
    </row>
    <row r="58" spans="1:56" x14ac:dyDescent="0.25">
      <c r="A58" s="218">
        <v>1923</v>
      </c>
      <c r="B58" s="219" t="s">
        <v>92</v>
      </c>
      <c r="C58" s="263"/>
      <c r="D58" s="263"/>
      <c r="E58" s="263"/>
      <c r="F58" s="263"/>
      <c r="G58" s="263"/>
      <c r="H58" s="263"/>
      <c r="I58" s="263"/>
      <c r="J58" s="263"/>
      <c r="K58" s="263"/>
      <c r="L58" s="264"/>
      <c r="M58" s="196" t="s">
        <v>56</v>
      </c>
      <c r="N58" s="222">
        <f t="shared" si="8"/>
        <v>1923</v>
      </c>
      <c r="O58" s="250">
        <v>0</v>
      </c>
      <c r="P58" s="251"/>
      <c r="Q58" s="200"/>
      <c r="R58" s="199"/>
      <c r="S58" s="252">
        <v>0</v>
      </c>
      <c r="T58" s="253">
        <f t="shared" si="19"/>
        <v>0</v>
      </c>
      <c r="U58" s="196"/>
      <c r="V58" s="225">
        <v>0</v>
      </c>
      <c r="W58" s="226">
        <v>0</v>
      </c>
      <c r="X58" s="254">
        <v>0</v>
      </c>
      <c r="Y58" s="255">
        <v>0</v>
      </c>
      <c r="Z58" s="254">
        <v>0</v>
      </c>
      <c r="AA58" s="256">
        <v>0</v>
      </c>
      <c r="AB58" s="196"/>
      <c r="AC58" s="250">
        <v>0</v>
      </c>
      <c r="AD58" s="257">
        <v>0</v>
      </c>
      <c r="AE58" s="252">
        <v>0</v>
      </c>
      <c r="AF58" s="257">
        <v>0</v>
      </c>
      <c r="AG58" s="252">
        <v>0</v>
      </c>
      <c r="AH58" s="258">
        <v>0</v>
      </c>
      <c r="AI58" s="196"/>
      <c r="AJ58" s="229">
        <f t="shared" si="20"/>
        <v>1923</v>
      </c>
      <c r="AK58" s="233">
        <v>0</v>
      </c>
      <c r="AL58" s="209">
        <f t="shared" si="21"/>
        <v>0</v>
      </c>
      <c r="AM58" s="201">
        <f t="shared" si="21"/>
        <v>0</v>
      </c>
      <c r="AN58" s="209">
        <f t="shared" si="21"/>
        <v>0</v>
      </c>
      <c r="AO58" s="252">
        <v>0</v>
      </c>
      <c r="AP58" s="210">
        <f t="shared" si="22"/>
        <v>0</v>
      </c>
      <c r="AQ58" s="7"/>
      <c r="AR58" s="211">
        <f t="shared" si="23"/>
        <v>0</v>
      </c>
      <c r="AS58" s="212">
        <f t="shared" si="24"/>
        <v>0</v>
      </c>
      <c r="AT58" s="213">
        <f t="shared" si="25"/>
        <v>0</v>
      </c>
      <c r="AU58" s="7"/>
      <c r="AV58" s="238">
        <f>+IF(OR(+ROUND(O58,2)+ROUND(Q58,2)&gt;ROUND(P58,2)+ROUND(R58,2),+ABS(ROUND(O58,2)+ROUND(Q58,2))&gt;+ABS(ROUND(P58,2)+ROUND(R58,2))),+(ROUND(O58,2)+ROUND(Q58,2))-(ROUND(P58,2)+ROUND(R58,2)),0)</f>
        <v>0</v>
      </c>
      <c r="AW58" s="214"/>
      <c r="AX58" s="237">
        <f t="shared" si="10"/>
        <v>0</v>
      </c>
      <c r="AY58" s="7"/>
      <c r="AZ58" s="7"/>
      <c r="BA58" s="7"/>
      <c r="BB58" s="7"/>
      <c r="BC58" s="7"/>
      <c r="BD58" s="7"/>
    </row>
    <row r="59" spans="1:56" x14ac:dyDescent="0.25">
      <c r="A59" s="218">
        <v>1924</v>
      </c>
      <c r="B59" s="219" t="s">
        <v>93</v>
      </c>
      <c r="C59" s="263"/>
      <c r="D59" s="263"/>
      <c r="E59" s="263"/>
      <c r="F59" s="263"/>
      <c r="G59" s="263"/>
      <c r="H59" s="263"/>
      <c r="I59" s="263"/>
      <c r="J59" s="263"/>
      <c r="K59" s="263"/>
      <c r="L59" s="264"/>
      <c r="M59" s="196" t="s">
        <v>56</v>
      </c>
      <c r="N59" s="222">
        <f t="shared" si="8"/>
        <v>1924</v>
      </c>
      <c r="O59" s="250">
        <v>0</v>
      </c>
      <c r="P59" s="251"/>
      <c r="Q59" s="200"/>
      <c r="R59" s="199"/>
      <c r="S59" s="252">
        <v>0</v>
      </c>
      <c r="T59" s="253">
        <f t="shared" si="19"/>
        <v>0</v>
      </c>
      <c r="U59" s="196"/>
      <c r="V59" s="225">
        <v>0</v>
      </c>
      <c r="W59" s="226">
        <v>0</v>
      </c>
      <c r="X59" s="254">
        <v>0</v>
      </c>
      <c r="Y59" s="255">
        <v>0</v>
      </c>
      <c r="Z59" s="254">
        <v>0</v>
      </c>
      <c r="AA59" s="256">
        <v>0</v>
      </c>
      <c r="AB59" s="196"/>
      <c r="AC59" s="250">
        <v>0</v>
      </c>
      <c r="AD59" s="257">
        <v>0</v>
      </c>
      <c r="AE59" s="252">
        <v>0</v>
      </c>
      <c r="AF59" s="257">
        <v>0</v>
      </c>
      <c r="AG59" s="252">
        <v>0</v>
      </c>
      <c r="AH59" s="258">
        <v>0</v>
      </c>
      <c r="AI59" s="196"/>
      <c r="AJ59" s="229">
        <f t="shared" si="20"/>
        <v>1924</v>
      </c>
      <c r="AK59" s="233">
        <v>0</v>
      </c>
      <c r="AL59" s="209">
        <f t="shared" si="21"/>
        <v>0</v>
      </c>
      <c r="AM59" s="201">
        <f t="shared" si="21"/>
        <v>0</v>
      </c>
      <c r="AN59" s="209">
        <f t="shared" si="21"/>
        <v>0</v>
      </c>
      <c r="AO59" s="252">
        <v>0</v>
      </c>
      <c r="AP59" s="210">
        <f t="shared" si="22"/>
        <v>0</v>
      </c>
      <c r="AQ59" s="7"/>
      <c r="AR59" s="211">
        <f t="shared" si="23"/>
        <v>0</v>
      </c>
      <c r="AS59" s="212">
        <f t="shared" si="24"/>
        <v>0</v>
      </c>
      <c r="AT59" s="213">
        <f t="shared" si="25"/>
        <v>0</v>
      </c>
      <c r="AU59" s="7"/>
      <c r="AV59" s="238">
        <f>+IF(OR(+ROUND(O59,2)+ROUND(Q59,2)&gt;ROUND(P59,2)+ROUND(R59,2),+ABS(ROUND(O59,2)+ROUND(Q59,2))&gt;+ABS(ROUND(P59,2)+ROUND(R59,2))),+(ROUND(O59,2)+ROUND(Q59,2))-(ROUND(P59,2)+ROUND(R59,2)),0)</f>
        <v>0</v>
      </c>
      <c r="AW59" s="214"/>
      <c r="AX59" s="237">
        <f t="shared" si="10"/>
        <v>0</v>
      </c>
      <c r="AY59" s="7"/>
      <c r="AZ59" s="7"/>
      <c r="BA59" s="7"/>
      <c r="BB59" s="7"/>
      <c r="BC59" s="7"/>
      <c r="BD59" s="7"/>
    </row>
    <row r="60" spans="1:56" ht="15.75" customHeight="1" x14ac:dyDescent="0.25">
      <c r="A60" s="218">
        <v>1927</v>
      </c>
      <c r="B60" s="219" t="s">
        <v>94</v>
      </c>
      <c r="C60" s="265"/>
      <c r="D60" s="265"/>
      <c r="E60" s="265"/>
      <c r="F60" s="265"/>
      <c r="G60" s="265"/>
      <c r="H60" s="265"/>
      <c r="I60" s="265"/>
      <c r="J60" s="265"/>
      <c r="K60" s="265"/>
      <c r="L60" s="264"/>
      <c r="M60" s="196" t="s">
        <v>56</v>
      </c>
      <c r="N60" s="222">
        <f t="shared" si="8"/>
        <v>1927</v>
      </c>
      <c r="O60" s="259"/>
      <c r="P60" s="251"/>
      <c r="Q60" s="200"/>
      <c r="R60" s="199"/>
      <c r="S60" s="260">
        <f>+IF(ABS(+O60+Q60)&gt;=ABS(P60+R60),+O60-P60+Q60-R60,0)</f>
        <v>0</v>
      </c>
      <c r="T60" s="253">
        <f t="shared" si="19"/>
        <v>0</v>
      </c>
      <c r="U60" s="196"/>
      <c r="V60" s="225">
        <v>0</v>
      </c>
      <c r="W60" s="226">
        <v>0</v>
      </c>
      <c r="X60" s="254">
        <v>0</v>
      </c>
      <c r="Y60" s="255">
        <v>0</v>
      </c>
      <c r="Z60" s="254">
        <v>0</v>
      </c>
      <c r="AA60" s="256">
        <v>0</v>
      </c>
      <c r="AB60" s="196"/>
      <c r="AC60" s="250">
        <v>0</v>
      </c>
      <c r="AD60" s="257">
        <v>0</v>
      </c>
      <c r="AE60" s="252">
        <v>0</v>
      </c>
      <c r="AF60" s="257">
        <v>0</v>
      </c>
      <c r="AG60" s="252">
        <v>0</v>
      </c>
      <c r="AH60" s="258">
        <v>0</v>
      </c>
      <c r="AI60" s="196"/>
      <c r="AJ60" s="229">
        <f t="shared" si="20"/>
        <v>1927</v>
      </c>
      <c r="AK60" s="208">
        <f>+ROUND(+O60+V60+AC60,2)</f>
        <v>0</v>
      </c>
      <c r="AL60" s="209">
        <f t="shared" si="21"/>
        <v>0</v>
      </c>
      <c r="AM60" s="201">
        <f t="shared" si="21"/>
        <v>0</v>
      </c>
      <c r="AN60" s="209">
        <f t="shared" si="21"/>
        <v>0</v>
      </c>
      <c r="AO60" s="201">
        <f>+S60+Z60+AG60</f>
        <v>0</v>
      </c>
      <c r="AP60" s="210">
        <f t="shared" si="22"/>
        <v>0</v>
      </c>
      <c r="AQ60" s="7"/>
      <c r="AR60" s="211">
        <f t="shared" si="23"/>
        <v>0</v>
      </c>
      <c r="AS60" s="212">
        <f t="shared" si="24"/>
        <v>0</v>
      </c>
      <c r="AT60" s="213">
        <f t="shared" si="25"/>
        <v>0</v>
      </c>
      <c r="AU60" s="7"/>
      <c r="AV60" s="7"/>
      <c r="AW60" s="214"/>
      <c r="AX60" s="237">
        <f t="shared" si="10"/>
        <v>0</v>
      </c>
      <c r="AY60" s="7"/>
      <c r="AZ60" s="7"/>
      <c r="BA60" s="7"/>
      <c r="BB60" s="7"/>
      <c r="BC60" s="7"/>
      <c r="BD60" s="7"/>
    </row>
    <row r="61" spans="1:56" ht="15.75" customHeight="1" x14ac:dyDescent="0.25">
      <c r="A61" s="218">
        <v>1928</v>
      </c>
      <c r="B61" s="219" t="s">
        <v>95</v>
      </c>
      <c r="C61" s="265"/>
      <c r="D61" s="265"/>
      <c r="E61" s="265"/>
      <c r="F61" s="265"/>
      <c r="G61" s="265"/>
      <c r="H61" s="265"/>
      <c r="I61" s="265"/>
      <c r="J61" s="265"/>
      <c r="K61" s="265"/>
      <c r="L61" s="264"/>
      <c r="M61" s="196" t="s">
        <v>56</v>
      </c>
      <c r="N61" s="222">
        <f t="shared" si="8"/>
        <v>1928</v>
      </c>
      <c r="O61" s="259"/>
      <c r="P61" s="251"/>
      <c r="Q61" s="200"/>
      <c r="R61" s="199"/>
      <c r="S61" s="260">
        <f>+IF(ABS(+O61+Q61)&gt;=ABS(P61+R61),+O61-P61+Q61-R61,0)</f>
        <v>0</v>
      </c>
      <c r="T61" s="253">
        <f t="shared" si="19"/>
        <v>0</v>
      </c>
      <c r="U61" s="196"/>
      <c r="V61" s="225">
        <v>0</v>
      </c>
      <c r="W61" s="226">
        <v>0</v>
      </c>
      <c r="X61" s="254">
        <v>0</v>
      </c>
      <c r="Y61" s="255">
        <v>0</v>
      </c>
      <c r="Z61" s="254">
        <v>0</v>
      </c>
      <c r="AA61" s="256">
        <v>0</v>
      </c>
      <c r="AB61" s="196"/>
      <c r="AC61" s="250">
        <v>0</v>
      </c>
      <c r="AD61" s="257">
        <v>0</v>
      </c>
      <c r="AE61" s="252">
        <v>0</v>
      </c>
      <c r="AF61" s="257">
        <v>0</v>
      </c>
      <c r="AG61" s="252">
        <v>0</v>
      </c>
      <c r="AH61" s="258">
        <v>0</v>
      </c>
      <c r="AI61" s="196"/>
      <c r="AJ61" s="229">
        <f t="shared" si="20"/>
        <v>1928</v>
      </c>
      <c r="AK61" s="208">
        <f>+ROUND(+O61+V61+AC61,2)</f>
        <v>0</v>
      </c>
      <c r="AL61" s="209">
        <f t="shared" si="21"/>
        <v>0</v>
      </c>
      <c r="AM61" s="201">
        <f t="shared" si="21"/>
        <v>0</v>
      </c>
      <c r="AN61" s="209">
        <f t="shared" si="21"/>
        <v>0</v>
      </c>
      <c r="AO61" s="201">
        <f>+S61+Z61+AG61</f>
        <v>0</v>
      </c>
      <c r="AP61" s="210">
        <f t="shared" si="22"/>
        <v>0</v>
      </c>
      <c r="AQ61" s="7"/>
      <c r="AR61" s="211">
        <f t="shared" si="23"/>
        <v>0</v>
      </c>
      <c r="AS61" s="212">
        <f t="shared" si="24"/>
        <v>0</v>
      </c>
      <c r="AT61" s="213">
        <f t="shared" si="25"/>
        <v>0</v>
      </c>
      <c r="AU61" s="7"/>
      <c r="AV61" s="7"/>
      <c r="AW61" s="214"/>
      <c r="AX61" s="237">
        <f t="shared" si="10"/>
        <v>0</v>
      </c>
      <c r="AY61" s="7"/>
      <c r="AZ61" s="7"/>
      <c r="BA61" s="7"/>
      <c r="BB61" s="7"/>
      <c r="BC61" s="7"/>
      <c r="BD61" s="7"/>
    </row>
    <row r="62" spans="1:56" x14ac:dyDescent="0.25">
      <c r="A62" s="218">
        <v>1991</v>
      </c>
      <c r="B62" s="219" t="s">
        <v>96</v>
      </c>
      <c r="C62" s="266"/>
      <c r="D62" s="266"/>
      <c r="E62" s="266"/>
      <c r="F62" s="266"/>
      <c r="G62" s="266"/>
      <c r="H62" s="266"/>
      <c r="I62" s="266"/>
      <c r="J62" s="266"/>
      <c r="K62" s="266"/>
      <c r="L62" s="261"/>
      <c r="M62" s="196" t="s">
        <v>56</v>
      </c>
      <c r="N62" s="222">
        <f t="shared" si="8"/>
        <v>1991</v>
      </c>
      <c r="O62" s="250">
        <v>0</v>
      </c>
      <c r="P62" s="251"/>
      <c r="Q62" s="200"/>
      <c r="R62" s="199"/>
      <c r="S62" s="252">
        <v>0</v>
      </c>
      <c r="T62" s="253">
        <f t="shared" si="19"/>
        <v>0</v>
      </c>
      <c r="U62" s="196"/>
      <c r="V62" s="225">
        <v>0</v>
      </c>
      <c r="W62" s="226">
        <v>0</v>
      </c>
      <c r="X62" s="254">
        <v>0</v>
      </c>
      <c r="Y62" s="255">
        <v>0</v>
      </c>
      <c r="Z62" s="254">
        <v>0</v>
      </c>
      <c r="AA62" s="256">
        <v>0</v>
      </c>
      <c r="AB62" s="196"/>
      <c r="AC62" s="250">
        <v>0</v>
      </c>
      <c r="AD62" s="257">
        <v>0</v>
      </c>
      <c r="AE62" s="252">
        <v>0</v>
      </c>
      <c r="AF62" s="257">
        <v>0</v>
      </c>
      <c r="AG62" s="252">
        <v>0</v>
      </c>
      <c r="AH62" s="258">
        <v>0</v>
      </c>
      <c r="AI62" s="196"/>
      <c r="AJ62" s="229">
        <f t="shared" si="20"/>
        <v>1991</v>
      </c>
      <c r="AK62" s="233">
        <v>0</v>
      </c>
      <c r="AL62" s="209">
        <f t="shared" si="21"/>
        <v>0</v>
      </c>
      <c r="AM62" s="201">
        <f t="shared" si="21"/>
        <v>0</v>
      </c>
      <c r="AN62" s="209">
        <f t="shared" si="21"/>
        <v>0</v>
      </c>
      <c r="AO62" s="252">
        <v>0</v>
      </c>
      <c r="AP62" s="210">
        <f t="shared" si="22"/>
        <v>0</v>
      </c>
      <c r="AQ62" s="7"/>
      <c r="AR62" s="211">
        <f t="shared" si="23"/>
        <v>0</v>
      </c>
      <c r="AS62" s="212">
        <f t="shared" si="24"/>
        <v>0</v>
      </c>
      <c r="AT62" s="213">
        <f t="shared" si="25"/>
        <v>0</v>
      </c>
      <c r="AU62" s="7"/>
      <c r="AV62" s="238">
        <f t="shared" ref="AV62:AV69" si="26">+IF(OR(+ROUND(O62,2)+ROUND(Q62,2)&gt;ROUND(P62,2)+ROUND(R62,2),+ABS(ROUND(O62,2)+ROUND(Q62,2))&gt;+ABS(ROUND(P62,2)+ROUND(R62,2))),+(ROUND(O62,2)+ROUND(Q62,2))-(ROUND(P62,2)+ROUND(R62,2)),0)</f>
        <v>0</v>
      </c>
      <c r="AW62" s="214"/>
      <c r="AX62" s="237">
        <f t="shared" si="10"/>
        <v>0</v>
      </c>
      <c r="AY62" s="7"/>
      <c r="AZ62" s="7"/>
      <c r="BA62" s="7"/>
      <c r="BB62" s="7"/>
      <c r="BC62" s="7"/>
      <c r="BD62" s="7"/>
    </row>
    <row r="63" spans="1:56" x14ac:dyDescent="0.25">
      <c r="A63" s="218">
        <v>1992</v>
      </c>
      <c r="B63" s="219" t="s">
        <v>97</v>
      </c>
      <c r="C63" s="266"/>
      <c r="D63" s="266"/>
      <c r="E63" s="266"/>
      <c r="F63" s="266"/>
      <c r="G63" s="266"/>
      <c r="H63" s="266"/>
      <c r="I63" s="266"/>
      <c r="J63" s="266"/>
      <c r="K63" s="266"/>
      <c r="L63" s="261"/>
      <c r="M63" s="196" t="s">
        <v>56</v>
      </c>
      <c r="N63" s="222">
        <f t="shared" si="8"/>
        <v>1992</v>
      </c>
      <c r="O63" s="250">
        <v>0</v>
      </c>
      <c r="P63" s="251"/>
      <c r="Q63" s="200"/>
      <c r="R63" s="199"/>
      <c r="S63" s="252">
        <v>0</v>
      </c>
      <c r="T63" s="253">
        <f t="shared" si="19"/>
        <v>0</v>
      </c>
      <c r="U63" s="196"/>
      <c r="V63" s="225">
        <v>0</v>
      </c>
      <c r="W63" s="226">
        <v>0</v>
      </c>
      <c r="X63" s="254">
        <v>0</v>
      </c>
      <c r="Y63" s="255">
        <v>0</v>
      </c>
      <c r="Z63" s="254">
        <v>0</v>
      </c>
      <c r="AA63" s="256">
        <v>0</v>
      </c>
      <c r="AB63" s="196"/>
      <c r="AC63" s="250">
        <v>0</v>
      </c>
      <c r="AD63" s="257">
        <v>0</v>
      </c>
      <c r="AE63" s="252">
        <v>0</v>
      </c>
      <c r="AF63" s="257">
        <v>0</v>
      </c>
      <c r="AG63" s="252">
        <v>0</v>
      </c>
      <c r="AH63" s="258">
        <v>0</v>
      </c>
      <c r="AI63" s="196"/>
      <c r="AJ63" s="229">
        <f t="shared" si="20"/>
        <v>1992</v>
      </c>
      <c r="AK63" s="233">
        <v>0</v>
      </c>
      <c r="AL63" s="209">
        <f t="shared" si="21"/>
        <v>0</v>
      </c>
      <c r="AM63" s="201">
        <f t="shared" si="21"/>
        <v>0</v>
      </c>
      <c r="AN63" s="209">
        <f t="shared" si="21"/>
        <v>0</v>
      </c>
      <c r="AO63" s="252">
        <v>0</v>
      </c>
      <c r="AP63" s="210">
        <f t="shared" si="22"/>
        <v>0</v>
      </c>
      <c r="AQ63" s="7"/>
      <c r="AR63" s="211">
        <f t="shared" si="23"/>
        <v>0</v>
      </c>
      <c r="AS63" s="212">
        <f t="shared" si="24"/>
        <v>0</v>
      </c>
      <c r="AT63" s="213">
        <f t="shared" si="25"/>
        <v>0</v>
      </c>
      <c r="AU63" s="7"/>
      <c r="AV63" s="238">
        <f t="shared" si="26"/>
        <v>0</v>
      </c>
      <c r="AW63" s="214"/>
      <c r="AX63" s="237">
        <f t="shared" si="10"/>
        <v>0</v>
      </c>
      <c r="AY63" s="7"/>
      <c r="AZ63" s="7"/>
      <c r="BA63" s="7"/>
      <c r="BB63" s="7"/>
      <c r="BC63" s="7"/>
      <c r="BD63" s="7"/>
    </row>
    <row r="64" spans="1:56" ht="15.75" customHeight="1" x14ac:dyDescent="0.25">
      <c r="A64" s="218">
        <v>1993</v>
      </c>
      <c r="B64" s="219" t="s">
        <v>98</v>
      </c>
      <c r="C64" s="266"/>
      <c r="D64" s="266"/>
      <c r="E64" s="266"/>
      <c r="F64" s="266"/>
      <c r="G64" s="266"/>
      <c r="H64" s="266"/>
      <c r="I64" s="266"/>
      <c r="J64" s="266"/>
      <c r="K64" s="266"/>
      <c r="L64" s="261"/>
      <c r="M64" s="196" t="s">
        <v>56</v>
      </c>
      <c r="N64" s="222">
        <f t="shared" si="8"/>
        <v>1993</v>
      </c>
      <c r="O64" s="250">
        <v>0</v>
      </c>
      <c r="P64" s="251"/>
      <c r="Q64" s="200"/>
      <c r="R64" s="199"/>
      <c r="S64" s="252">
        <v>0</v>
      </c>
      <c r="T64" s="253">
        <f t="shared" si="19"/>
        <v>0</v>
      </c>
      <c r="U64" s="196"/>
      <c r="V64" s="225">
        <v>0</v>
      </c>
      <c r="W64" s="226">
        <v>0</v>
      </c>
      <c r="X64" s="254">
        <v>0</v>
      </c>
      <c r="Y64" s="255">
        <v>0</v>
      </c>
      <c r="Z64" s="254">
        <v>0</v>
      </c>
      <c r="AA64" s="256">
        <v>0</v>
      </c>
      <c r="AB64" s="196"/>
      <c r="AC64" s="250">
        <v>0</v>
      </c>
      <c r="AD64" s="257">
        <v>0</v>
      </c>
      <c r="AE64" s="252">
        <v>0</v>
      </c>
      <c r="AF64" s="257">
        <v>0</v>
      </c>
      <c r="AG64" s="252">
        <v>0</v>
      </c>
      <c r="AH64" s="258">
        <v>0</v>
      </c>
      <c r="AI64" s="196"/>
      <c r="AJ64" s="229">
        <f t="shared" si="20"/>
        <v>1993</v>
      </c>
      <c r="AK64" s="233">
        <v>0</v>
      </c>
      <c r="AL64" s="209">
        <f t="shared" si="21"/>
        <v>0</v>
      </c>
      <c r="AM64" s="201">
        <f t="shared" si="21"/>
        <v>0</v>
      </c>
      <c r="AN64" s="209">
        <f t="shared" si="21"/>
        <v>0</v>
      </c>
      <c r="AO64" s="252">
        <v>0</v>
      </c>
      <c r="AP64" s="210">
        <f t="shared" si="22"/>
        <v>0</v>
      </c>
      <c r="AQ64" s="7"/>
      <c r="AR64" s="211">
        <f t="shared" si="23"/>
        <v>0</v>
      </c>
      <c r="AS64" s="212">
        <f t="shared" si="24"/>
        <v>0</v>
      </c>
      <c r="AT64" s="213">
        <f t="shared" si="25"/>
        <v>0</v>
      </c>
      <c r="AU64" s="7"/>
      <c r="AV64" s="238">
        <f t="shared" si="26"/>
        <v>0</v>
      </c>
      <c r="AW64" s="214"/>
      <c r="AX64" s="237">
        <f t="shared" si="10"/>
        <v>0</v>
      </c>
      <c r="AY64" s="7"/>
      <c r="AZ64" s="7"/>
      <c r="BA64" s="7"/>
      <c r="BB64" s="7"/>
      <c r="BC64" s="7"/>
      <c r="BD64" s="7"/>
    </row>
    <row r="65" spans="1:56" ht="15.75" customHeight="1" x14ac:dyDescent="0.25">
      <c r="A65" s="218">
        <v>1994</v>
      </c>
      <c r="B65" s="219" t="s">
        <v>99</v>
      </c>
      <c r="C65" s="266"/>
      <c r="D65" s="266"/>
      <c r="E65" s="266"/>
      <c r="F65" s="266"/>
      <c r="G65" s="266"/>
      <c r="H65" s="266"/>
      <c r="I65" s="266"/>
      <c r="J65" s="266"/>
      <c r="K65" s="266"/>
      <c r="L65" s="261"/>
      <c r="M65" s="196" t="s">
        <v>56</v>
      </c>
      <c r="N65" s="222">
        <f t="shared" si="8"/>
        <v>1994</v>
      </c>
      <c r="O65" s="250">
        <v>0</v>
      </c>
      <c r="P65" s="251"/>
      <c r="Q65" s="200"/>
      <c r="R65" s="199"/>
      <c r="S65" s="252">
        <v>0</v>
      </c>
      <c r="T65" s="253">
        <f t="shared" si="19"/>
        <v>0</v>
      </c>
      <c r="U65" s="196"/>
      <c r="V65" s="225">
        <v>0</v>
      </c>
      <c r="W65" s="226">
        <v>0</v>
      </c>
      <c r="X65" s="254">
        <v>0</v>
      </c>
      <c r="Y65" s="255">
        <v>0</v>
      </c>
      <c r="Z65" s="254">
        <v>0</v>
      </c>
      <c r="AA65" s="256">
        <v>0</v>
      </c>
      <c r="AB65" s="196"/>
      <c r="AC65" s="250">
        <v>0</v>
      </c>
      <c r="AD65" s="257">
        <v>0</v>
      </c>
      <c r="AE65" s="252">
        <v>0</v>
      </c>
      <c r="AF65" s="257">
        <v>0</v>
      </c>
      <c r="AG65" s="252">
        <v>0</v>
      </c>
      <c r="AH65" s="258">
        <v>0</v>
      </c>
      <c r="AI65" s="196"/>
      <c r="AJ65" s="229">
        <f t="shared" si="20"/>
        <v>1994</v>
      </c>
      <c r="AK65" s="233">
        <v>0</v>
      </c>
      <c r="AL65" s="209">
        <f t="shared" si="21"/>
        <v>0</v>
      </c>
      <c r="AM65" s="201">
        <f t="shared" si="21"/>
        <v>0</v>
      </c>
      <c r="AN65" s="209">
        <f t="shared" si="21"/>
        <v>0</v>
      </c>
      <c r="AO65" s="252">
        <v>0</v>
      </c>
      <c r="AP65" s="210">
        <f t="shared" si="22"/>
        <v>0</v>
      </c>
      <c r="AQ65" s="7"/>
      <c r="AR65" s="211">
        <f t="shared" si="23"/>
        <v>0</v>
      </c>
      <c r="AS65" s="212">
        <f t="shared" si="24"/>
        <v>0</v>
      </c>
      <c r="AT65" s="213">
        <f t="shared" si="25"/>
        <v>0</v>
      </c>
      <c r="AU65" s="7"/>
      <c r="AV65" s="238">
        <f t="shared" si="26"/>
        <v>0</v>
      </c>
      <c r="AW65" s="214"/>
      <c r="AX65" s="237">
        <f t="shared" si="10"/>
        <v>0</v>
      </c>
      <c r="AY65" s="7"/>
      <c r="AZ65" s="7"/>
      <c r="BA65" s="7"/>
      <c r="BB65" s="7"/>
      <c r="BC65" s="7"/>
      <c r="BD65" s="7"/>
    </row>
    <row r="66" spans="1:56" x14ac:dyDescent="0.25">
      <c r="A66" s="218">
        <v>1995</v>
      </c>
      <c r="B66" s="219" t="s">
        <v>100</v>
      </c>
      <c r="C66" s="266"/>
      <c r="D66" s="266"/>
      <c r="E66" s="266"/>
      <c r="F66" s="266"/>
      <c r="G66" s="266"/>
      <c r="H66" s="266"/>
      <c r="I66" s="266"/>
      <c r="J66" s="266"/>
      <c r="K66" s="266"/>
      <c r="L66" s="261"/>
      <c r="M66" s="196" t="s">
        <v>56</v>
      </c>
      <c r="N66" s="222">
        <f t="shared" si="8"/>
        <v>1995</v>
      </c>
      <c r="O66" s="250">
        <v>0</v>
      </c>
      <c r="P66" s="251"/>
      <c r="Q66" s="200"/>
      <c r="R66" s="199"/>
      <c r="S66" s="252">
        <v>0</v>
      </c>
      <c r="T66" s="253">
        <f t="shared" si="19"/>
        <v>0</v>
      </c>
      <c r="U66" s="196"/>
      <c r="V66" s="225">
        <v>0</v>
      </c>
      <c r="W66" s="226">
        <v>0</v>
      </c>
      <c r="X66" s="254">
        <v>0</v>
      </c>
      <c r="Y66" s="255">
        <v>0</v>
      </c>
      <c r="Z66" s="254">
        <v>0</v>
      </c>
      <c r="AA66" s="256">
        <v>0</v>
      </c>
      <c r="AB66" s="196"/>
      <c r="AC66" s="250">
        <v>0</v>
      </c>
      <c r="AD66" s="257">
        <v>0</v>
      </c>
      <c r="AE66" s="252">
        <v>0</v>
      </c>
      <c r="AF66" s="257">
        <v>0</v>
      </c>
      <c r="AG66" s="252">
        <v>0</v>
      </c>
      <c r="AH66" s="258">
        <v>0</v>
      </c>
      <c r="AI66" s="196"/>
      <c r="AJ66" s="229">
        <f t="shared" si="20"/>
        <v>1995</v>
      </c>
      <c r="AK66" s="233">
        <v>0</v>
      </c>
      <c r="AL66" s="209">
        <f t="shared" si="21"/>
        <v>0</v>
      </c>
      <c r="AM66" s="201">
        <f t="shared" si="21"/>
        <v>0</v>
      </c>
      <c r="AN66" s="209">
        <f t="shared" si="21"/>
        <v>0</v>
      </c>
      <c r="AO66" s="252">
        <v>0</v>
      </c>
      <c r="AP66" s="210">
        <f t="shared" si="22"/>
        <v>0</v>
      </c>
      <c r="AQ66" s="7"/>
      <c r="AR66" s="211">
        <f t="shared" si="23"/>
        <v>0</v>
      </c>
      <c r="AS66" s="212">
        <f t="shared" si="24"/>
        <v>0</v>
      </c>
      <c r="AT66" s="213">
        <f t="shared" si="25"/>
        <v>0</v>
      </c>
      <c r="AU66" s="7"/>
      <c r="AV66" s="238">
        <f t="shared" si="26"/>
        <v>0</v>
      </c>
      <c r="AW66" s="214"/>
      <c r="AX66" s="237">
        <f t="shared" si="10"/>
        <v>0</v>
      </c>
      <c r="AY66" s="7"/>
      <c r="AZ66" s="7"/>
      <c r="BA66" s="7"/>
      <c r="BB66" s="7"/>
      <c r="BC66" s="7"/>
      <c r="BD66" s="7"/>
    </row>
    <row r="67" spans="1:56" x14ac:dyDescent="0.25">
      <c r="A67" s="218">
        <v>1996</v>
      </c>
      <c r="B67" s="219" t="s">
        <v>101</v>
      </c>
      <c r="C67" s="266"/>
      <c r="D67" s="266"/>
      <c r="E67" s="266"/>
      <c r="F67" s="266"/>
      <c r="G67" s="266"/>
      <c r="H67" s="266"/>
      <c r="I67" s="266"/>
      <c r="J67" s="266"/>
      <c r="K67" s="266"/>
      <c r="L67" s="261"/>
      <c r="M67" s="196" t="s">
        <v>56</v>
      </c>
      <c r="N67" s="222">
        <f t="shared" si="8"/>
        <v>1996</v>
      </c>
      <c r="O67" s="250">
        <v>0</v>
      </c>
      <c r="P67" s="251"/>
      <c r="Q67" s="200"/>
      <c r="R67" s="199"/>
      <c r="S67" s="252">
        <v>0</v>
      </c>
      <c r="T67" s="253">
        <f t="shared" si="19"/>
        <v>0</v>
      </c>
      <c r="U67" s="196"/>
      <c r="V67" s="225">
        <v>0</v>
      </c>
      <c r="W67" s="226">
        <v>0</v>
      </c>
      <c r="X67" s="254">
        <v>0</v>
      </c>
      <c r="Y67" s="255">
        <v>0</v>
      </c>
      <c r="Z67" s="254">
        <v>0</v>
      </c>
      <c r="AA67" s="256">
        <v>0</v>
      </c>
      <c r="AB67" s="196"/>
      <c r="AC67" s="250">
        <v>0</v>
      </c>
      <c r="AD67" s="257">
        <v>0</v>
      </c>
      <c r="AE67" s="252">
        <v>0</v>
      </c>
      <c r="AF67" s="257">
        <v>0</v>
      </c>
      <c r="AG67" s="252">
        <v>0</v>
      </c>
      <c r="AH67" s="258">
        <v>0</v>
      </c>
      <c r="AI67" s="196"/>
      <c r="AJ67" s="229">
        <f t="shared" si="20"/>
        <v>1996</v>
      </c>
      <c r="AK67" s="233">
        <v>0</v>
      </c>
      <c r="AL67" s="209">
        <f t="shared" si="21"/>
        <v>0</v>
      </c>
      <c r="AM67" s="201">
        <f t="shared" si="21"/>
        <v>0</v>
      </c>
      <c r="AN67" s="209">
        <f t="shared" si="21"/>
        <v>0</v>
      </c>
      <c r="AO67" s="252">
        <v>0</v>
      </c>
      <c r="AP67" s="210">
        <f t="shared" si="22"/>
        <v>0</v>
      </c>
      <c r="AQ67" s="7"/>
      <c r="AR67" s="211">
        <f t="shared" si="23"/>
        <v>0</v>
      </c>
      <c r="AS67" s="212">
        <f t="shared" si="24"/>
        <v>0</v>
      </c>
      <c r="AT67" s="213">
        <f t="shared" si="25"/>
        <v>0</v>
      </c>
      <c r="AU67" s="7"/>
      <c r="AV67" s="238">
        <f t="shared" si="26"/>
        <v>0</v>
      </c>
      <c r="AW67" s="214"/>
      <c r="AX67" s="237">
        <f t="shared" si="10"/>
        <v>0</v>
      </c>
      <c r="AY67" s="7"/>
      <c r="AZ67" s="7"/>
      <c r="BA67" s="7"/>
      <c r="BB67" s="7"/>
      <c r="BC67" s="7"/>
      <c r="BD67" s="7"/>
    </row>
    <row r="68" spans="1:56" x14ac:dyDescent="0.25">
      <c r="A68" s="218">
        <v>1997</v>
      </c>
      <c r="B68" s="219" t="s">
        <v>102</v>
      </c>
      <c r="C68" s="220"/>
      <c r="D68" s="220"/>
      <c r="E68" s="220"/>
      <c r="F68" s="220"/>
      <c r="G68" s="220"/>
      <c r="H68" s="220"/>
      <c r="I68" s="220"/>
      <c r="J68" s="220"/>
      <c r="K68" s="220"/>
      <c r="L68" s="221"/>
      <c r="M68" s="196" t="s">
        <v>56</v>
      </c>
      <c r="N68" s="222">
        <f t="shared" si="8"/>
        <v>1997</v>
      </c>
      <c r="O68" s="233">
        <v>0</v>
      </c>
      <c r="P68" s="224"/>
      <c r="Q68" s="200"/>
      <c r="R68" s="199"/>
      <c r="S68" s="235">
        <v>0</v>
      </c>
      <c r="T68" s="210">
        <f>+IF(ABS(+O68+Q68)&lt;=ABS(P68+R68),-O68+P68-Q68+R68,0)</f>
        <v>0</v>
      </c>
      <c r="U68" s="196"/>
      <c r="V68" s="225">
        <v>0</v>
      </c>
      <c r="W68" s="226">
        <v>0</v>
      </c>
      <c r="X68" s="227">
        <v>0</v>
      </c>
      <c r="Y68" s="226">
        <v>0</v>
      </c>
      <c r="Z68" s="227">
        <v>0</v>
      </c>
      <c r="AA68" s="228">
        <v>0</v>
      </c>
      <c r="AB68" s="196"/>
      <c r="AC68" s="250">
        <v>0</v>
      </c>
      <c r="AD68" s="257">
        <v>0</v>
      </c>
      <c r="AE68" s="252">
        <v>0</v>
      </c>
      <c r="AF68" s="257">
        <v>0</v>
      </c>
      <c r="AG68" s="252">
        <v>0</v>
      </c>
      <c r="AH68" s="258">
        <v>0</v>
      </c>
      <c r="AI68" s="196"/>
      <c r="AJ68" s="229">
        <f t="shared" si="20"/>
        <v>1997</v>
      </c>
      <c r="AK68" s="233">
        <v>0</v>
      </c>
      <c r="AL68" s="209">
        <f t="shared" si="21"/>
        <v>0</v>
      </c>
      <c r="AM68" s="201">
        <f t="shared" si="21"/>
        <v>0</v>
      </c>
      <c r="AN68" s="209">
        <f t="shared" si="21"/>
        <v>0</v>
      </c>
      <c r="AO68" s="235">
        <v>0</v>
      </c>
      <c r="AP68" s="210">
        <f t="shared" si="22"/>
        <v>0</v>
      </c>
      <c r="AQ68" s="7"/>
      <c r="AR68" s="211">
        <f>+ROUND(+SUM(AK68-AL68)-SUM(O68-P68)-SUM(V68-W68)-SUM(AC68-AD68),2)</f>
        <v>0</v>
      </c>
      <c r="AS68" s="212">
        <f>+ROUND(+SUM(AM68-AN68)-SUM(Q68-R68)-SUM(X68-Y68)-SUM(AE68-AF68),2)</f>
        <v>0</v>
      </c>
      <c r="AT68" s="213">
        <f>+ROUND(+SUM(AO68-AP68)-SUM(S68-T68)-SUM(Z68-AA68)-SUM(AG68-AH68),2)</f>
        <v>0</v>
      </c>
      <c r="AU68" s="7"/>
      <c r="AV68" s="238">
        <f t="shared" si="26"/>
        <v>0</v>
      </c>
      <c r="AW68" s="214"/>
      <c r="AX68" s="237">
        <f t="shared" si="10"/>
        <v>0</v>
      </c>
      <c r="AY68" s="7"/>
      <c r="AZ68" s="7"/>
      <c r="BA68" s="7"/>
      <c r="BB68" s="7"/>
      <c r="BC68" s="7"/>
      <c r="BD68" s="7"/>
    </row>
    <row r="69" spans="1:56" x14ac:dyDescent="0.25">
      <c r="A69" s="218">
        <v>1998</v>
      </c>
      <c r="B69" s="219" t="s">
        <v>103</v>
      </c>
      <c r="C69" s="267"/>
      <c r="D69" s="267"/>
      <c r="E69" s="267"/>
      <c r="F69" s="267"/>
      <c r="G69" s="267"/>
      <c r="H69" s="267"/>
      <c r="I69" s="267"/>
      <c r="J69" s="267"/>
      <c r="K69" s="267"/>
      <c r="L69" s="268"/>
      <c r="M69" s="196" t="s">
        <v>56</v>
      </c>
      <c r="N69" s="269">
        <f t="shared" si="8"/>
        <v>1998</v>
      </c>
      <c r="O69" s="270">
        <v>0</v>
      </c>
      <c r="P69" s="271"/>
      <c r="Q69" s="200"/>
      <c r="R69" s="199"/>
      <c r="S69" s="272">
        <v>0</v>
      </c>
      <c r="T69" s="273">
        <f>+IF(ABS(+O69+Q69)&lt;=ABS(P69+R69),-O69+P69-Q69+R69,0)</f>
        <v>0</v>
      </c>
      <c r="U69" s="196"/>
      <c r="V69" s="274">
        <v>0</v>
      </c>
      <c r="W69" s="275">
        <v>0</v>
      </c>
      <c r="X69" s="276">
        <v>0</v>
      </c>
      <c r="Y69" s="275">
        <v>0</v>
      </c>
      <c r="Z69" s="276">
        <v>0</v>
      </c>
      <c r="AA69" s="277">
        <v>0</v>
      </c>
      <c r="AB69" s="196"/>
      <c r="AC69" s="250">
        <v>0</v>
      </c>
      <c r="AD69" s="257">
        <v>0</v>
      </c>
      <c r="AE69" s="252">
        <v>0</v>
      </c>
      <c r="AF69" s="257">
        <v>0</v>
      </c>
      <c r="AG69" s="252">
        <v>0</v>
      </c>
      <c r="AH69" s="258">
        <v>0</v>
      </c>
      <c r="AI69" s="196"/>
      <c r="AJ69" s="278">
        <f t="shared" si="20"/>
        <v>1998</v>
      </c>
      <c r="AK69" s="270">
        <v>0</v>
      </c>
      <c r="AL69" s="279">
        <f t="shared" si="21"/>
        <v>0</v>
      </c>
      <c r="AM69" s="280">
        <f t="shared" si="21"/>
        <v>0</v>
      </c>
      <c r="AN69" s="279">
        <f t="shared" si="21"/>
        <v>0</v>
      </c>
      <c r="AO69" s="272">
        <v>0</v>
      </c>
      <c r="AP69" s="210">
        <f t="shared" si="22"/>
        <v>0</v>
      </c>
      <c r="AQ69" s="7"/>
      <c r="AR69" s="281">
        <f>+ROUND(+SUM(AK69-AL69)-SUM(O69-P69)-SUM(V69-W69)-SUM(AC69-AD69),2)</f>
        <v>0</v>
      </c>
      <c r="AS69" s="282">
        <f>+ROUND(+SUM(AM69-AN69)-SUM(Q69-R69)-SUM(X69-Y69)-SUM(AE69-AF69),2)</f>
        <v>0</v>
      </c>
      <c r="AT69" s="283">
        <f>+ROUND(+SUM(AO69-AP69)-SUM(S69-T69)-SUM(Z69-AA69)-SUM(AG69-AH69),2)</f>
        <v>0</v>
      </c>
      <c r="AU69" s="7"/>
      <c r="AV69" s="238">
        <f t="shared" si="26"/>
        <v>0</v>
      </c>
      <c r="AW69" s="214"/>
      <c r="AX69" s="237">
        <f t="shared" si="10"/>
        <v>0</v>
      </c>
      <c r="AY69" s="7"/>
      <c r="AZ69" s="7"/>
      <c r="BA69" s="7"/>
      <c r="BB69" s="7"/>
      <c r="BC69" s="7"/>
      <c r="BD69" s="7"/>
    </row>
    <row r="70" spans="1:56" x14ac:dyDescent="0.25">
      <c r="A70" s="284" t="s">
        <v>104</v>
      </c>
      <c r="B70" s="285"/>
      <c r="C70" s="285"/>
      <c r="D70" s="285"/>
      <c r="E70" s="285"/>
      <c r="F70" s="285"/>
      <c r="G70" s="285"/>
      <c r="H70" s="285"/>
      <c r="I70" s="285"/>
      <c r="J70" s="285"/>
      <c r="K70" s="285"/>
      <c r="L70" s="286"/>
      <c r="M70" s="196" t="s">
        <v>56</v>
      </c>
      <c r="N70" s="287">
        <v>2</v>
      </c>
      <c r="O70" s="288"/>
      <c r="P70" s="289"/>
      <c r="Q70" s="290"/>
      <c r="R70" s="289"/>
      <c r="S70" s="290"/>
      <c r="T70" s="291"/>
      <c r="U70" s="196"/>
      <c r="V70" s="292"/>
      <c r="W70" s="293"/>
      <c r="X70" s="294"/>
      <c r="Y70" s="293"/>
      <c r="Z70" s="294"/>
      <c r="AA70" s="295"/>
      <c r="AB70" s="196"/>
      <c r="AC70" s="288"/>
      <c r="AD70" s="289"/>
      <c r="AE70" s="290"/>
      <c r="AF70" s="289"/>
      <c r="AG70" s="290"/>
      <c r="AH70" s="291"/>
      <c r="AI70" s="196"/>
      <c r="AJ70" s="296">
        <f t="shared" si="20"/>
        <v>2</v>
      </c>
      <c r="AK70" s="288"/>
      <c r="AL70" s="289"/>
      <c r="AM70" s="290"/>
      <c r="AN70" s="289"/>
      <c r="AO70" s="290"/>
      <c r="AP70" s="291"/>
      <c r="AQ70" s="7"/>
      <c r="AR70" s="297"/>
      <c r="AS70" s="298"/>
      <c r="AT70" s="299"/>
      <c r="AU70" s="7"/>
      <c r="AV70" s="7"/>
      <c r="AW70" s="214"/>
      <c r="AX70" s="214"/>
      <c r="AY70" s="7"/>
      <c r="AZ70" s="7"/>
      <c r="BA70" s="7"/>
      <c r="BB70" s="7"/>
      <c r="BC70" s="7"/>
      <c r="BD70" s="7"/>
    </row>
    <row r="71" spans="1:56" x14ac:dyDescent="0.25">
      <c r="A71" s="192">
        <v>2010</v>
      </c>
      <c r="B71" s="194" t="s">
        <v>105</v>
      </c>
      <c r="C71" s="194"/>
      <c r="D71" s="194"/>
      <c r="E71" s="194"/>
      <c r="F71" s="194"/>
      <c r="G71" s="194"/>
      <c r="H71" s="194"/>
      <c r="I71" s="194"/>
      <c r="J71" s="194"/>
      <c r="K71" s="194"/>
      <c r="L71" s="195"/>
      <c r="M71" s="196" t="s">
        <v>56</v>
      </c>
      <c r="N71" s="197">
        <f>+A71</f>
        <v>2010</v>
      </c>
      <c r="O71" s="198"/>
      <c r="P71" s="300">
        <v>0</v>
      </c>
      <c r="Q71" s="200"/>
      <c r="R71" s="199"/>
      <c r="S71" s="201">
        <f t="shared" ref="S71:S89" si="27">+IF(ABS(+O71+Q71)&gt;=ABS(P71+R71),+O71-P71+Q71-R71,0)</f>
        <v>0</v>
      </c>
      <c r="T71" s="301">
        <v>0</v>
      </c>
      <c r="U71" s="196"/>
      <c r="V71" s="203">
        <v>0</v>
      </c>
      <c r="W71" s="204">
        <v>0</v>
      </c>
      <c r="X71" s="205">
        <v>0</v>
      </c>
      <c r="Y71" s="204">
        <v>0</v>
      </c>
      <c r="Z71" s="205">
        <v>0</v>
      </c>
      <c r="AA71" s="206">
        <v>0</v>
      </c>
      <c r="AB71" s="196"/>
      <c r="AC71" s="198"/>
      <c r="AD71" s="300">
        <v>0</v>
      </c>
      <c r="AE71" s="200"/>
      <c r="AF71" s="199"/>
      <c r="AG71" s="201">
        <f>+IF(ABS(+AC71+AE71)&gt;=ABS(AD71+AF71),+AC71-AD71+AE71-AF71,0)</f>
        <v>0</v>
      </c>
      <c r="AH71" s="301">
        <v>0</v>
      </c>
      <c r="AI71" s="196"/>
      <c r="AJ71" s="207">
        <f t="shared" si="20"/>
        <v>2010</v>
      </c>
      <c r="AK71" s="208">
        <f>+ROUND(+O71+V71+AC71,2)</f>
        <v>0</v>
      </c>
      <c r="AL71" s="300">
        <v>0</v>
      </c>
      <c r="AM71" s="201">
        <f>+ROUND(+Q71+X71+AE71,2)</f>
        <v>0</v>
      </c>
      <c r="AN71" s="209">
        <f>+ROUND(+R71+Y71+AF71,2)</f>
        <v>0</v>
      </c>
      <c r="AO71" s="201">
        <f t="shared" ref="AO71:AO93" si="28">+S71+Z71+AG71</f>
        <v>0</v>
      </c>
      <c r="AP71" s="301">
        <v>0</v>
      </c>
      <c r="AQ71" s="7"/>
      <c r="AR71" s="211">
        <f>+ROUND(+SUM(AK71-AL71)-SUM(O71-P71)-SUM(V71-W71)-SUM(AC71-AD71),2)</f>
        <v>0</v>
      </c>
      <c r="AS71" s="212">
        <f>+ROUND(+SUM(AM71-AN71)-SUM(Q71-R71)-SUM(X71-Y71)-SUM(AE71-AF71),2)</f>
        <v>0</v>
      </c>
      <c r="AT71" s="213">
        <f>+ROUND(+SUM(AO71-AP71)-SUM(S71-T71)-SUM(Z71-AA71)-SUM(AG71-AH71),2)</f>
        <v>0</v>
      </c>
      <c r="AU71" s="7"/>
      <c r="AV71" s="243">
        <f t="shared" ref="AV71:AV89" si="29">+IF(OR(ROUND(P71,2)+ROUND(R71,2)&gt;+ROUND(O71,2)+ROUND(Q71,2),+ABS(ROUND(P71,2)+ROUND(R71,2))&gt;+ABS(ROUND(O71,2)+ROUND(Q71,2))),+(ROUND(P71,2)+ROUND(R71,2))-(ROUND(O71,2)+ROUND(Q71,2)),0)</f>
        <v>0</v>
      </c>
      <c r="AW71" s="214"/>
      <c r="AX71" s="243">
        <f>+IF(OR(ROUND(AD71,2)+ROUND(AF71,2)&gt;+ROUND(AC71,2)+ROUND(AE71,2),+ABS(ROUND(AD71,2)+ROUND(AF71,2))&gt;+ABS(ROUND(AC71,2)+ROUND(AE71,2))),+(ROUND(AD71,2)+ROUND(AF71,2))-(ROUND(AC71,2)+ROUND(AE71,2)),0)</f>
        <v>0</v>
      </c>
      <c r="AY71" s="7"/>
      <c r="AZ71" s="7"/>
      <c r="BA71" s="7"/>
      <c r="BB71" s="7"/>
      <c r="BC71" s="7"/>
      <c r="BD71" s="7"/>
    </row>
    <row r="72" spans="1:56" x14ac:dyDescent="0.25">
      <c r="A72" s="218">
        <v>2020</v>
      </c>
      <c r="B72" s="194" t="s">
        <v>106</v>
      </c>
      <c r="C72" s="194"/>
      <c r="D72" s="194"/>
      <c r="E72" s="194"/>
      <c r="F72" s="194"/>
      <c r="G72" s="194"/>
      <c r="H72" s="194"/>
      <c r="I72" s="194"/>
      <c r="J72" s="194"/>
      <c r="K72" s="194"/>
      <c r="L72" s="221"/>
      <c r="M72" s="196" t="s">
        <v>56</v>
      </c>
      <c r="N72" s="197">
        <f t="shared" si="8"/>
        <v>2020</v>
      </c>
      <c r="O72" s="198"/>
      <c r="P72" s="300">
        <v>0</v>
      </c>
      <c r="Q72" s="200"/>
      <c r="R72" s="199"/>
      <c r="S72" s="201">
        <f t="shared" si="27"/>
        <v>0</v>
      </c>
      <c r="T72" s="301">
        <v>0</v>
      </c>
      <c r="U72" s="196"/>
      <c r="V72" s="203">
        <v>0</v>
      </c>
      <c r="W72" s="204">
        <v>0</v>
      </c>
      <c r="X72" s="205">
        <v>0</v>
      </c>
      <c r="Y72" s="204">
        <v>0</v>
      </c>
      <c r="Z72" s="205">
        <v>0</v>
      </c>
      <c r="AA72" s="206">
        <v>0</v>
      </c>
      <c r="AB72" s="196"/>
      <c r="AC72" s="198"/>
      <c r="AD72" s="300">
        <v>0</v>
      </c>
      <c r="AE72" s="302"/>
      <c r="AF72" s="199"/>
      <c r="AG72" s="201">
        <f t="shared" ref="AG72:AG93" si="30">+IF(ABS(+AC72+AE72)&gt;=ABS(AD72+AF72),+AC72-AD72+AE72-AF72,0)</f>
        <v>0</v>
      </c>
      <c r="AH72" s="301">
        <v>0</v>
      </c>
      <c r="AI72" s="196"/>
      <c r="AJ72" s="207">
        <f t="shared" si="20"/>
        <v>2020</v>
      </c>
      <c r="AK72" s="208">
        <f t="shared" ref="AK72:AK91" si="31">+ROUND(+O72+V72+AC72,2)</f>
        <v>0</v>
      </c>
      <c r="AL72" s="300">
        <v>0</v>
      </c>
      <c r="AM72" s="201">
        <f t="shared" ref="AM72:AN89" si="32">+ROUND(+Q72+X72+AE72,2)</f>
        <v>0</v>
      </c>
      <c r="AN72" s="209">
        <f t="shared" si="32"/>
        <v>0</v>
      </c>
      <c r="AO72" s="201">
        <f t="shared" si="28"/>
        <v>0</v>
      </c>
      <c r="AP72" s="301">
        <v>0</v>
      </c>
      <c r="AQ72" s="7"/>
      <c r="AR72" s="211">
        <f t="shared" ref="AR72:AR101" si="33">+ROUND(+SUM(AK72-AL72)-SUM(O72-P72)-SUM(V72-W72)-SUM(AC72-AD72),2)</f>
        <v>0</v>
      </c>
      <c r="AS72" s="212">
        <f t="shared" ref="AS72:AS101" si="34">+ROUND(+SUM(AM72-AN72)-SUM(Q72-R72)-SUM(X72-Y72)-SUM(AE72-AF72),2)</f>
        <v>0</v>
      </c>
      <c r="AT72" s="213">
        <f t="shared" ref="AT72:AT101" si="35">+ROUND(+SUM(AO72-AP72)-SUM(S72-T72)-SUM(Z72-AA72)-SUM(AG72-AH72),2)</f>
        <v>0</v>
      </c>
      <c r="AU72" s="7"/>
      <c r="AV72" s="243">
        <f t="shared" si="29"/>
        <v>0</v>
      </c>
      <c r="AW72" s="214"/>
      <c r="AX72" s="243">
        <f t="shared" ref="AX72:AX93" si="36">+IF(OR(ROUND(AD72,2)+ROUND(AF72,2)&gt;+ROUND(AC72,2)+ROUND(AE72,2),+ABS(ROUND(AD72,2)+ROUND(AF72,2))&gt;+ABS(ROUND(AC72,2)+ROUND(AE72,2))),+(ROUND(AD72,2)+ROUND(AF72,2))-(ROUND(AC72,2)+ROUND(AE72,2)),0)</f>
        <v>0</v>
      </c>
      <c r="AY72" s="7"/>
      <c r="AZ72" s="7"/>
      <c r="BA72" s="7"/>
      <c r="BB72" s="7"/>
      <c r="BC72" s="7"/>
      <c r="BD72" s="7"/>
    </row>
    <row r="73" spans="1:56" x14ac:dyDescent="0.25">
      <c r="A73" s="218">
        <v>2031</v>
      </c>
      <c r="B73" s="194" t="s">
        <v>107</v>
      </c>
      <c r="C73" s="220"/>
      <c r="D73" s="220"/>
      <c r="E73" s="220"/>
      <c r="F73" s="220"/>
      <c r="G73" s="220"/>
      <c r="H73" s="220"/>
      <c r="I73" s="220"/>
      <c r="J73" s="220"/>
      <c r="K73" s="220"/>
      <c r="L73" s="221"/>
      <c r="M73" s="196" t="s">
        <v>56</v>
      </c>
      <c r="N73" s="222">
        <f t="shared" si="8"/>
        <v>2031</v>
      </c>
      <c r="O73" s="223"/>
      <c r="P73" s="234">
        <v>0</v>
      </c>
      <c r="Q73" s="200"/>
      <c r="R73" s="199"/>
      <c r="S73" s="242">
        <f t="shared" si="27"/>
        <v>0</v>
      </c>
      <c r="T73" s="236">
        <v>0</v>
      </c>
      <c r="U73" s="196"/>
      <c r="V73" s="225">
        <v>0</v>
      </c>
      <c r="W73" s="226">
        <v>0</v>
      </c>
      <c r="X73" s="227">
        <v>0</v>
      </c>
      <c r="Y73" s="226">
        <v>0</v>
      </c>
      <c r="Z73" s="227">
        <v>0</v>
      </c>
      <c r="AA73" s="228">
        <v>0</v>
      </c>
      <c r="AB73" s="196"/>
      <c r="AC73" s="223"/>
      <c r="AD73" s="234">
        <v>0</v>
      </c>
      <c r="AE73" s="302"/>
      <c r="AF73" s="199"/>
      <c r="AG73" s="242">
        <f t="shared" si="30"/>
        <v>0</v>
      </c>
      <c r="AH73" s="236">
        <v>0</v>
      </c>
      <c r="AI73" s="196"/>
      <c r="AJ73" s="229">
        <f t="shared" si="20"/>
        <v>2031</v>
      </c>
      <c r="AK73" s="208">
        <f t="shared" si="31"/>
        <v>0</v>
      </c>
      <c r="AL73" s="234">
        <v>0</v>
      </c>
      <c r="AM73" s="201">
        <f t="shared" si="32"/>
        <v>0</v>
      </c>
      <c r="AN73" s="209">
        <f t="shared" si="32"/>
        <v>0</v>
      </c>
      <c r="AO73" s="201">
        <f t="shared" si="28"/>
        <v>0</v>
      </c>
      <c r="AP73" s="301">
        <v>0</v>
      </c>
      <c r="AQ73" s="7"/>
      <c r="AR73" s="211">
        <f t="shared" si="33"/>
        <v>0</v>
      </c>
      <c r="AS73" s="212">
        <f t="shared" si="34"/>
        <v>0</v>
      </c>
      <c r="AT73" s="213">
        <f t="shared" si="35"/>
        <v>0</v>
      </c>
      <c r="AU73" s="7"/>
      <c r="AV73" s="243">
        <f t="shared" si="29"/>
        <v>0</v>
      </c>
      <c r="AW73" s="214"/>
      <c r="AX73" s="243">
        <f t="shared" si="36"/>
        <v>0</v>
      </c>
      <c r="AY73" s="7"/>
      <c r="AZ73" s="7"/>
      <c r="BA73" s="7"/>
      <c r="BB73" s="7"/>
      <c r="BC73" s="7"/>
      <c r="BD73" s="7"/>
    </row>
    <row r="74" spans="1:56" x14ac:dyDescent="0.25">
      <c r="A74" s="218">
        <v>2032</v>
      </c>
      <c r="B74" s="194" t="s">
        <v>108</v>
      </c>
      <c r="C74" s="220"/>
      <c r="D74" s="220"/>
      <c r="E74" s="220"/>
      <c r="F74" s="220"/>
      <c r="G74" s="220"/>
      <c r="H74" s="220"/>
      <c r="I74" s="220"/>
      <c r="J74" s="220"/>
      <c r="K74" s="220"/>
      <c r="L74" s="221"/>
      <c r="M74" s="196" t="s">
        <v>56</v>
      </c>
      <c r="N74" s="222">
        <f t="shared" si="8"/>
        <v>2032</v>
      </c>
      <c r="O74" s="223"/>
      <c r="P74" s="234">
        <v>0</v>
      </c>
      <c r="Q74" s="200"/>
      <c r="R74" s="199"/>
      <c r="S74" s="242">
        <f t="shared" si="27"/>
        <v>0</v>
      </c>
      <c r="T74" s="236">
        <v>0</v>
      </c>
      <c r="U74" s="196"/>
      <c r="V74" s="225">
        <v>0</v>
      </c>
      <c r="W74" s="226">
        <v>0</v>
      </c>
      <c r="X74" s="227">
        <v>0</v>
      </c>
      <c r="Y74" s="226">
        <v>0</v>
      </c>
      <c r="Z74" s="227">
        <v>0</v>
      </c>
      <c r="AA74" s="228">
        <v>0</v>
      </c>
      <c r="AB74" s="196"/>
      <c r="AC74" s="223"/>
      <c r="AD74" s="234">
        <v>0</v>
      </c>
      <c r="AE74" s="302"/>
      <c r="AF74" s="199"/>
      <c r="AG74" s="242">
        <f t="shared" si="30"/>
        <v>0</v>
      </c>
      <c r="AH74" s="236">
        <v>0</v>
      </c>
      <c r="AI74" s="196"/>
      <c r="AJ74" s="229">
        <f t="shared" si="20"/>
        <v>2032</v>
      </c>
      <c r="AK74" s="208">
        <f t="shared" si="31"/>
        <v>0</v>
      </c>
      <c r="AL74" s="234">
        <v>0</v>
      </c>
      <c r="AM74" s="201">
        <f t="shared" si="32"/>
        <v>0</v>
      </c>
      <c r="AN74" s="209">
        <f t="shared" si="32"/>
        <v>0</v>
      </c>
      <c r="AO74" s="201">
        <f t="shared" si="28"/>
        <v>0</v>
      </c>
      <c r="AP74" s="301">
        <v>0</v>
      </c>
      <c r="AQ74" s="7"/>
      <c r="AR74" s="211">
        <f t="shared" si="33"/>
        <v>0</v>
      </c>
      <c r="AS74" s="212">
        <f t="shared" si="34"/>
        <v>0</v>
      </c>
      <c r="AT74" s="213">
        <f t="shared" si="35"/>
        <v>0</v>
      </c>
      <c r="AU74" s="7"/>
      <c r="AV74" s="243">
        <f t="shared" si="29"/>
        <v>0</v>
      </c>
      <c r="AW74" s="214"/>
      <c r="AX74" s="243">
        <f t="shared" si="36"/>
        <v>0</v>
      </c>
      <c r="AY74" s="7"/>
      <c r="AZ74" s="7"/>
      <c r="BA74" s="7"/>
      <c r="BB74" s="7"/>
      <c r="BC74" s="7"/>
      <c r="BD74" s="7"/>
    </row>
    <row r="75" spans="1:56" x14ac:dyDescent="0.25">
      <c r="A75" s="218">
        <v>2038</v>
      </c>
      <c r="B75" s="194" t="s">
        <v>109</v>
      </c>
      <c r="C75" s="220"/>
      <c r="D75" s="220"/>
      <c r="E75" s="220"/>
      <c r="F75" s="220"/>
      <c r="G75" s="220"/>
      <c r="H75" s="220"/>
      <c r="I75" s="220"/>
      <c r="J75" s="220"/>
      <c r="K75" s="220"/>
      <c r="L75" s="221"/>
      <c r="M75" s="196" t="s">
        <v>56</v>
      </c>
      <c r="N75" s="222">
        <f>+A75</f>
        <v>2038</v>
      </c>
      <c r="O75" s="223"/>
      <c r="P75" s="234">
        <v>0</v>
      </c>
      <c r="Q75" s="200"/>
      <c r="R75" s="199"/>
      <c r="S75" s="242">
        <f t="shared" si="27"/>
        <v>0</v>
      </c>
      <c r="T75" s="236">
        <v>0</v>
      </c>
      <c r="U75" s="196"/>
      <c r="V75" s="225">
        <v>0</v>
      </c>
      <c r="W75" s="226">
        <v>0</v>
      </c>
      <c r="X75" s="227">
        <v>0</v>
      </c>
      <c r="Y75" s="226">
        <v>0</v>
      </c>
      <c r="Z75" s="227">
        <v>0</v>
      </c>
      <c r="AA75" s="228">
        <v>0</v>
      </c>
      <c r="AB75" s="196"/>
      <c r="AC75" s="223"/>
      <c r="AD75" s="234">
        <v>0</v>
      </c>
      <c r="AE75" s="302"/>
      <c r="AF75" s="199"/>
      <c r="AG75" s="242">
        <f t="shared" si="30"/>
        <v>0</v>
      </c>
      <c r="AH75" s="236">
        <v>0</v>
      </c>
      <c r="AI75" s="196"/>
      <c r="AJ75" s="229">
        <f t="shared" si="20"/>
        <v>2038</v>
      </c>
      <c r="AK75" s="208">
        <f>+ROUND(+O75+V75+AC75,2)</f>
        <v>0</v>
      </c>
      <c r="AL75" s="234">
        <v>0</v>
      </c>
      <c r="AM75" s="201">
        <f>+ROUND(+Q75+X75+AE75,2)</f>
        <v>0</v>
      </c>
      <c r="AN75" s="209">
        <f>+ROUND(+R75+Y75+AF75,2)</f>
        <v>0</v>
      </c>
      <c r="AO75" s="201">
        <f t="shared" si="28"/>
        <v>0</v>
      </c>
      <c r="AP75" s="301">
        <v>0</v>
      </c>
      <c r="AQ75" s="7"/>
      <c r="AR75" s="211">
        <f>+ROUND(+SUM(AK75-AL75)-SUM(O75-P75)-SUM(V75-W75)-SUM(AC75-AD75),2)</f>
        <v>0</v>
      </c>
      <c r="AS75" s="212">
        <f>+ROUND(+SUM(AM75-AN75)-SUM(Q75-R75)-SUM(X75-Y75)-SUM(AE75-AF75),2)</f>
        <v>0</v>
      </c>
      <c r="AT75" s="213">
        <f>+ROUND(+SUM(AO75-AP75)-SUM(S75-T75)-SUM(Z75-AA75)-SUM(AG75-AH75),2)</f>
        <v>0</v>
      </c>
      <c r="AU75" s="7"/>
      <c r="AV75" s="243">
        <f t="shared" si="29"/>
        <v>0</v>
      </c>
      <c r="AW75" s="214"/>
      <c r="AX75" s="243">
        <f t="shared" si="36"/>
        <v>0</v>
      </c>
      <c r="AY75" s="7"/>
      <c r="AZ75" s="7"/>
      <c r="BA75" s="7"/>
      <c r="BB75" s="7"/>
      <c r="BC75" s="7"/>
      <c r="BD75" s="7"/>
    </row>
    <row r="76" spans="1:56" x14ac:dyDescent="0.25">
      <c r="A76" s="218">
        <v>2039</v>
      </c>
      <c r="B76" s="194" t="s">
        <v>110</v>
      </c>
      <c r="C76" s="220"/>
      <c r="D76" s="220"/>
      <c r="E76" s="220"/>
      <c r="F76" s="220"/>
      <c r="G76" s="220"/>
      <c r="H76" s="220"/>
      <c r="I76" s="220"/>
      <c r="J76" s="220"/>
      <c r="K76" s="220"/>
      <c r="L76" s="221"/>
      <c r="M76" s="196" t="s">
        <v>56</v>
      </c>
      <c r="N76" s="222">
        <f t="shared" si="8"/>
        <v>2039</v>
      </c>
      <c r="O76" s="223"/>
      <c r="P76" s="234">
        <v>0</v>
      </c>
      <c r="Q76" s="200"/>
      <c r="R76" s="199"/>
      <c r="S76" s="242">
        <f t="shared" si="27"/>
        <v>0</v>
      </c>
      <c r="T76" s="236">
        <v>0</v>
      </c>
      <c r="U76" s="196"/>
      <c r="V76" s="225">
        <v>0</v>
      </c>
      <c r="W76" s="226">
        <v>0</v>
      </c>
      <c r="X76" s="227">
        <v>0</v>
      </c>
      <c r="Y76" s="226">
        <v>0</v>
      </c>
      <c r="Z76" s="227">
        <v>0</v>
      </c>
      <c r="AA76" s="228">
        <v>0</v>
      </c>
      <c r="AB76" s="196"/>
      <c r="AC76" s="223"/>
      <c r="AD76" s="234">
        <v>0</v>
      </c>
      <c r="AE76" s="302"/>
      <c r="AF76" s="199"/>
      <c r="AG76" s="242">
        <f t="shared" si="30"/>
        <v>0</v>
      </c>
      <c r="AH76" s="236">
        <v>0</v>
      </c>
      <c r="AI76" s="196"/>
      <c r="AJ76" s="229">
        <f t="shared" si="20"/>
        <v>2039</v>
      </c>
      <c r="AK76" s="208">
        <f t="shared" si="31"/>
        <v>0</v>
      </c>
      <c r="AL76" s="234">
        <v>0</v>
      </c>
      <c r="AM76" s="201">
        <f t="shared" si="32"/>
        <v>0</v>
      </c>
      <c r="AN76" s="209">
        <f t="shared" si="32"/>
        <v>0</v>
      </c>
      <c r="AO76" s="201">
        <f t="shared" si="28"/>
        <v>0</v>
      </c>
      <c r="AP76" s="301">
        <v>0</v>
      </c>
      <c r="AQ76" s="7"/>
      <c r="AR76" s="211">
        <f t="shared" si="33"/>
        <v>0</v>
      </c>
      <c r="AS76" s="212">
        <f t="shared" si="34"/>
        <v>0</v>
      </c>
      <c r="AT76" s="213">
        <f t="shared" si="35"/>
        <v>0</v>
      </c>
      <c r="AU76" s="7"/>
      <c r="AV76" s="243">
        <f t="shared" si="29"/>
        <v>0</v>
      </c>
      <c r="AW76" s="214"/>
      <c r="AX76" s="243">
        <f t="shared" si="36"/>
        <v>0</v>
      </c>
      <c r="AY76" s="7"/>
      <c r="AZ76" s="7"/>
      <c r="BA76" s="7"/>
      <c r="BB76" s="7"/>
      <c r="BC76" s="7"/>
      <c r="BD76" s="7"/>
    </row>
    <row r="77" spans="1:56" x14ac:dyDescent="0.25">
      <c r="A77" s="218">
        <v>2041</v>
      </c>
      <c r="B77" s="194" t="s">
        <v>111</v>
      </c>
      <c r="C77" s="220"/>
      <c r="D77" s="220"/>
      <c r="E77" s="220"/>
      <c r="F77" s="220"/>
      <c r="G77" s="220"/>
      <c r="H77" s="220"/>
      <c r="I77" s="220"/>
      <c r="J77" s="220"/>
      <c r="K77" s="220"/>
      <c r="L77" s="221"/>
      <c r="M77" s="196" t="s">
        <v>56</v>
      </c>
      <c r="N77" s="222">
        <f t="shared" si="8"/>
        <v>2041</v>
      </c>
      <c r="O77" s="223"/>
      <c r="P77" s="234">
        <v>0</v>
      </c>
      <c r="Q77" s="200"/>
      <c r="R77" s="199"/>
      <c r="S77" s="242">
        <f t="shared" si="27"/>
        <v>0</v>
      </c>
      <c r="T77" s="236">
        <v>0</v>
      </c>
      <c r="U77" s="196"/>
      <c r="V77" s="225">
        <v>0</v>
      </c>
      <c r="W77" s="226">
        <v>0</v>
      </c>
      <c r="X77" s="227">
        <v>0</v>
      </c>
      <c r="Y77" s="226">
        <v>0</v>
      </c>
      <c r="Z77" s="227">
        <v>0</v>
      </c>
      <c r="AA77" s="228">
        <v>0</v>
      </c>
      <c r="AB77" s="196"/>
      <c r="AC77" s="223"/>
      <c r="AD77" s="234">
        <v>0</v>
      </c>
      <c r="AE77" s="302"/>
      <c r="AF77" s="199"/>
      <c r="AG77" s="242">
        <f t="shared" si="30"/>
        <v>0</v>
      </c>
      <c r="AH77" s="236">
        <v>0</v>
      </c>
      <c r="AI77" s="196"/>
      <c r="AJ77" s="229">
        <f t="shared" si="20"/>
        <v>2041</v>
      </c>
      <c r="AK77" s="208">
        <f t="shared" si="31"/>
        <v>0</v>
      </c>
      <c r="AL77" s="234">
        <v>0</v>
      </c>
      <c r="AM77" s="201">
        <f t="shared" si="32"/>
        <v>0</v>
      </c>
      <c r="AN77" s="209">
        <f t="shared" si="32"/>
        <v>0</v>
      </c>
      <c r="AO77" s="201">
        <f t="shared" si="28"/>
        <v>0</v>
      </c>
      <c r="AP77" s="301">
        <v>0</v>
      </c>
      <c r="AQ77" s="7"/>
      <c r="AR77" s="211">
        <f t="shared" si="33"/>
        <v>0</v>
      </c>
      <c r="AS77" s="212">
        <f t="shared" si="34"/>
        <v>0</v>
      </c>
      <c r="AT77" s="213">
        <f t="shared" si="35"/>
        <v>0</v>
      </c>
      <c r="AU77" s="7"/>
      <c r="AV77" s="243">
        <f t="shared" si="29"/>
        <v>0</v>
      </c>
      <c r="AW77" s="214"/>
      <c r="AX77" s="243">
        <f t="shared" si="36"/>
        <v>0</v>
      </c>
      <c r="AY77" s="7"/>
      <c r="AZ77" s="7"/>
      <c r="BA77" s="7"/>
      <c r="BB77" s="7"/>
      <c r="BC77" s="7"/>
      <c r="BD77" s="7"/>
    </row>
    <row r="78" spans="1:56" x14ac:dyDescent="0.25">
      <c r="A78" s="218">
        <v>2049</v>
      </c>
      <c r="B78" s="194" t="s">
        <v>112</v>
      </c>
      <c r="C78" s="220"/>
      <c r="D78" s="220"/>
      <c r="E78" s="220"/>
      <c r="F78" s="220"/>
      <c r="G78" s="220"/>
      <c r="H78" s="220"/>
      <c r="I78" s="220"/>
      <c r="J78" s="220"/>
      <c r="K78" s="220"/>
      <c r="L78" s="221"/>
      <c r="M78" s="196" t="s">
        <v>56</v>
      </c>
      <c r="N78" s="222">
        <f t="shared" si="8"/>
        <v>2049</v>
      </c>
      <c r="O78" s="223"/>
      <c r="P78" s="234">
        <v>0</v>
      </c>
      <c r="Q78" s="200"/>
      <c r="R78" s="199"/>
      <c r="S78" s="242">
        <f t="shared" si="27"/>
        <v>0</v>
      </c>
      <c r="T78" s="236">
        <v>0</v>
      </c>
      <c r="U78" s="196"/>
      <c r="V78" s="225">
        <v>0</v>
      </c>
      <c r="W78" s="226">
        <v>0</v>
      </c>
      <c r="X78" s="227">
        <v>0</v>
      </c>
      <c r="Y78" s="226">
        <v>0</v>
      </c>
      <c r="Z78" s="227">
        <v>0</v>
      </c>
      <c r="AA78" s="228">
        <v>0</v>
      </c>
      <c r="AB78" s="196"/>
      <c r="AC78" s="223"/>
      <c r="AD78" s="234">
        <v>0</v>
      </c>
      <c r="AE78" s="302"/>
      <c r="AF78" s="199"/>
      <c r="AG78" s="242">
        <f t="shared" si="30"/>
        <v>0</v>
      </c>
      <c r="AH78" s="236">
        <v>0</v>
      </c>
      <c r="AI78" s="196"/>
      <c r="AJ78" s="229">
        <f t="shared" si="20"/>
        <v>2049</v>
      </c>
      <c r="AK78" s="208">
        <f t="shared" si="31"/>
        <v>0</v>
      </c>
      <c r="AL78" s="234">
        <v>0</v>
      </c>
      <c r="AM78" s="201">
        <f t="shared" si="32"/>
        <v>0</v>
      </c>
      <c r="AN78" s="209">
        <f t="shared" si="32"/>
        <v>0</v>
      </c>
      <c r="AO78" s="201">
        <f t="shared" si="28"/>
        <v>0</v>
      </c>
      <c r="AP78" s="301">
        <v>0</v>
      </c>
      <c r="AQ78" s="7"/>
      <c r="AR78" s="211">
        <f t="shared" si="33"/>
        <v>0</v>
      </c>
      <c r="AS78" s="212">
        <f t="shared" si="34"/>
        <v>0</v>
      </c>
      <c r="AT78" s="213">
        <f t="shared" si="35"/>
        <v>0</v>
      </c>
      <c r="AU78" s="7"/>
      <c r="AV78" s="243">
        <f t="shared" si="29"/>
        <v>0</v>
      </c>
      <c r="AW78" s="214"/>
      <c r="AX78" s="243">
        <f t="shared" si="36"/>
        <v>0</v>
      </c>
      <c r="AY78" s="7"/>
      <c r="AZ78" s="7"/>
      <c r="BA78" s="7"/>
      <c r="BB78" s="7"/>
      <c r="BC78" s="7"/>
      <c r="BD78" s="7"/>
    </row>
    <row r="79" spans="1:56" x14ac:dyDescent="0.25">
      <c r="A79" s="218">
        <v>2051</v>
      </c>
      <c r="B79" s="194" t="s">
        <v>113</v>
      </c>
      <c r="C79" s="220"/>
      <c r="D79" s="220"/>
      <c r="E79" s="220"/>
      <c r="F79" s="220"/>
      <c r="G79" s="220"/>
      <c r="H79" s="220"/>
      <c r="I79" s="220"/>
      <c r="J79" s="220"/>
      <c r="K79" s="220"/>
      <c r="L79" s="221"/>
      <c r="M79" s="196" t="s">
        <v>56</v>
      </c>
      <c r="N79" s="222">
        <f t="shared" ref="N79:N101" si="37">+A79</f>
        <v>2051</v>
      </c>
      <c r="O79" s="223"/>
      <c r="P79" s="234">
        <v>0</v>
      </c>
      <c r="Q79" s="200"/>
      <c r="R79" s="199"/>
      <c r="S79" s="242">
        <f t="shared" si="27"/>
        <v>0</v>
      </c>
      <c r="T79" s="236">
        <v>0</v>
      </c>
      <c r="U79" s="196"/>
      <c r="V79" s="225">
        <v>0</v>
      </c>
      <c r="W79" s="226">
        <v>0</v>
      </c>
      <c r="X79" s="227">
        <v>0</v>
      </c>
      <c r="Y79" s="226">
        <v>0</v>
      </c>
      <c r="Z79" s="227">
        <v>0</v>
      </c>
      <c r="AA79" s="228">
        <v>0</v>
      </c>
      <c r="AB79" s="196"/>
      <c r="AC79" s="223"/>
      <c r="AD79" s="234">
        <v>0</v>
      </c>
      <c r="AE79" s="302"/>
      <c r="AF79" s="199"/>
      <c r="AG79" s="242">
        <f t="shared" si="30"/>
        <v>0</v>
      </c>
      <c r="AH79" s="236">
        <v>0</v>
      </c>
      <c r="AI79" s="196"/>
      <c r="AJ79" s="229">
        <f t="shared" si="20"/>
        <v>2051</v>
      </c>
      <c r="AK79" s="208">
        <f t="shared" si="31"/>
        <v>0</v>
      </c>
      <c r="AL79" s="234">
        <v>0</v>
      </c>
      <c r="AM79" s="201">
        <f t="shared" si="32"/>
        <v>0</v>
      </c>
      <c r="AN79" s="209">
        <f t="shared" si="32"/>
        <v>0</v>
      </c>
      <c r="AO79" s="201">
        <f t="shared" si="28"/>
        <v>0</v>
      </c>
      <c r="AP79" s="301">
        <v>0</v>
      </c>
      <c r="AQ79" s="7"/>
      <c r="AR79" s="211">
        <f t="shared" si="33"/>
        <v>0</v>
      </c>
      <c r="AS79" s="212">
        <f t="shared" si="34"/>
        <v>0</v>
      </c>
      <c r="AT79" s="213">
        <f t="shared" si="35"/>
        <v>0</v>
      </c>
      <c r="AU79" s="7"/>
      <c r="AV79" s="243">
        <f t="shared" si="29"/>
        <v>0</v>
      </c>
      <c r="AW79" s="214"/>
      <c r="AX79" s="243">
        <f t="shared" si="36"/>
        <v>0</v>
      </c>
      <c r="AY79" s="7"/>
      <c r="AZ79" s="7"/>
      <c r="BA79" s="7"/>
      <c r="BB79" s="7"/>
      <c r="BC79" s="7"/>
      <c r="BD79" s="7"/>
    </row>
    <row r="80" spans="1:56" x14ac:dyDescent="0.25">
      <c r="A80" s="218">
        <v>2059</v>
      </c>
      <c r="B80" s="194" t="s">
        <v>114</v>
      </c>
      <c r="C80" s="220"/>
      <c r="D80" s="220"/>
      <c r="E80" s="220"/>
      <c r="F80" s="220"/>
      <c r="G80" s="220"/>
      <c r="H80" s="220"/>
      <c r="I80" s="220"/>
      <c r="J80" s="220"/>
      <c r="K80" s="220"/>
      <c r="L80" s="221"/>
      <c r="M80" s="196" t="s">
        <v>56</v>
      </c>
      <c r="N80" s="222">
        <f t="shared" si="37"/>
        <v>2059</v>
      </c>
      <c r="O80" s="223"/>
      <c r="P80" s="234">
        <v>0</v>
      </c>
      <c r="Q80" s="200"/>
      <c r="R80" s="199"/>
      <c r="S80" s="242">
        <f t="shared" si="27"/>
        <v>0</v>
      </c>
      <c r="T80" s="236">
        <v>0</v>
      </c>
      <c r="U80" s="196"/>
      <c r="V80" s="225">
        <v>0</v>
      </c>
      <c r="W80" s="226">
        <v>0</v>
      </c>
      <c r="X80" s="227">
        <v>0</v>
      </c>
      <c r="Y80" s="226">
        <v>0</v>
      </c>
      <c r="Z80" s="227">
        <v>0</v>
      </c>
      <c r="AA80" s="228">
        <v>0</v>
      </c>
      <c r="AB80" s="196"/>
      <c r="AC80" s="223"/>
      <c r="AD80" s="234">
        <v>0</v>
      </c>
      <c r="AE80" s="302"/>
      <c r="AF80" s="199"/>
      <c r="AG80" s="242">
        <f t="shared" si="30"/>
        <v>0</v>
      </c>
      <c r="AH80" s="236">
        <v>0</v>
      </c>
      <c r="AI80" s="196"/>
      <c r="AJ80" s="229">
        <f t="shared" si="20"/>
        <v>2059</v>
      </c>
      <c r="AK80" s="208">
        <f t="shared" si="31"/>
        <v>0</v>
      </c>
      <c r="AL80" s="234">
        <v>0</v>
      </c>
      <c r="AM80" s="201">
        <f t="shared" si="32"/>
        <v>0</v>
      </c>
      <c r="AN80" s="209">
        <f t="shared" si="32"/>
        <v>0</v>
      </c>
      <c r="AO80" s="201">
        <f t="shared" si="28"/>
        <v>0</v>
      </c>
      <c r="AP80" s="301">
        <v>0</v>
      </c>
      <c r="AQ80" s="7"/>
      <c r="AR80" s="211">
        <f t="shared" si="33"/>
        <v>0</v>
      </c>
      <c r="AS80" s="212">
        <f t="shared" si="34"/>
        <v>0</v>
      </c>
      <c r="AT80" s="213">
        <f t="shared" si="35"/>
        <v>0</v>
      </c>
      <c r="AU80" s="7"/>
      <c r="AV80" s="243">
        <f t="shared" si="29"/>
        <v>0</v>
      </c>
      <c r="AW80" s="214"/>
      <c r="AX80" s="243">
        <f t="shared" si="36"/>
        <v>0</v>
      </c>
      <c r="AY80" s="7"/>
      <c r="AZ80" s="7"/>
      <c r="BA80" s="7"/>
      <c r="BB80" s="7"/>
      <c r="BC80" s="7"/>
      <c r="BD80" s="7"/>
    </row>
    <row r="81" spans="1:56" x14ac:dyDescent="0.25">
      <c r="A81" s="218">
        <v>2060</v>
      </c>
      <c r="B81" s="194" t="s">
        <v>115</v>
      </c>
      <c r="C81" s="220"/>
      <c r="D81" s="220"/>
      <c r="E81" s="220"/>
      <c r="F81" s="220"/>
      <c r="G81" s="220"/>
      <c r="H81" s="220"/>
      <c r="I81" s="220"/>
      <c r="J81" s="220"/>
      <c r="K81" s="220"/>
      <c r="L81" s="221"/>
      <c r="M81" s="196" t="s">
        <v>56</v>
      </c>
      <c r="N81" s="222">
        <f t="shared" si="37"/>
        <v>2060</v>
      </c>
      <c r="O81" s="223"/>
      <c r="P81" s="234">
        <v>0</v>
      </c>
      <c r="Q81" s="200"/>
      <c r="R81" s="199"/>
      <c r="S81" s="242">
        <f t="shared" si="27"/>
        <v>0</v>
      </c>
      <c r="T81" s="236">
        <v>0</v>
      </c>
      <c r="U81" s="196"/>
      <c r="V81" s="225">
        <v>0</v>
      </c>
      <c r="W81" s="226">
        <v>0</v>
      </c>
      <c r="X81" s="227">
        <v>0</v>
      </c>
      <c r="Y81" s="226">
        <v>0</v>
      </c>
      <c r="Z81" s="227">
        <v>0</v>
      </c>
      <c r="AA81" s="228">
        <v>0</v>
      </c>
      <c r="AB81" s="196"/>
      <c r="AC81" s="223"/>
      <c r="AD81" s="234">
        <v>0</v>
      </c>
      <c r="AE81" s="302"/>
      <c r="AF81" s="199"/>
      <c r="AG81" s="242">
        <f t="shared" si="30"/>
        <v>0</v>
      </c>
      <c r="AH81" s="236">
        <v>0</v>
      </c>
      <c r="AI81" s="196"/>
      <c r="AJ81" s="229">
        <f t="shared" si="20"/>
        <v>2060</v>
      </c>
      <c r="AK81" s="208">
        <f t="shared" si="31"/>
        <v>0</v>
      </c>
      <c r="AL81" s="234">
        <v>0</v>
      </c>
      <c r="AM81" s="201">
        <f t="shared" si="32"/>
        <v>0</v>
      </c>
      <c r="AN81" s="209">
        <f t="shared" si="32"/>
        <v>0</v>
      </c>
      <c r="AO81" s="201">
        <f t="shared" si="28"/>
        <v>0</v>
      </c>
      <c r="AP81" s="301">
        <v>0</v>
      </c>
      <c r="AQ81" s="7"/>
      <c r="AR81" s="211">
        <f t="shared" si="33"/>
        <v>0</v>
      </c>
      <c r="AS81" s="212">
        <f t="shared" si="34"/>
        <v>0</v>
      </c>
      <c r="AT81" s="213">
        <f t="shared" si="35"/>
        <v>0</v>
      </c>
      <c r="AU81" s="7"/>
      <c r="AV81" s="243">
        <f t="shared" si="29"/>
        <v>0</v>
      </c>
      <c r="AW81" s="214"/>
      <c r="AX81" s="243">
        <f t="shared" si="36"/>
        <v>0</v>
      </c>
      <c r="AY81" s="7"/>
      <c r="AZ81" s="7"/>
      <c r="BA81" s="7"/>
      <c r="BB81" s="7"/>
      <c r="BC81" s="7"/>
      <c r="BD81" s="7"/>
    </row>
    <row r="82" spans="1:56" x14ac:dyDescent="0.25">
      <c r="A82" s="218">
        <v>2071</v>
      </c>
      <c r="B82" s="194" t="s">
        <v>116</v>
      </c>
      <c r="C82" s="220"/>
      <c r="D82" s="220"/>
      <c r="E82" s="220"/>
      <c r="F82" s="220"/>
      <c r="G82" s="220"/>
      <c r="H82" s="220"/>
      <c r="I82" s="220"/>
      <c r="J82" s="220"/>
      <c r="K82" s="220"/>
      <c r="L82" s="221"/>
      <c r="M82" s="196" t="s">
        <v>56</v>
      </c>
      <c r="N82" s="222">
        <f t="shared" si="37"/>
        <v>2071</v>
      </c>
      <c r="O82" s="223"/>
      <c r="P82" s="234">
        <v>0</v>
      </c>
      <c r="Q82" s="200"/>
      <c r="R82" s="199"/>
      <c r="S82" s="242">
        <f t="shared" si="27"/>
        <v>0</v>
      </c>
      <c r="T82" s="236">
        <v>0</v>
      </c>
      <c r="U82" s="196"/>
      <c r="V82" s="225">
        <v>0</v>
      </c>
      <c r="W82" s="226">
        <v>0</v>
      </c>
      <c r="X82" s="227">
        <v>0</v>
      </c>
      <c r="Y82" s="226">
        <v>0</v>
      </c>
      <c r="Z82" s="227">
        <v>0</v>
      </c>
      <c r="AA82" s="228">
        <v>0</v>
      </c>
      <c r="AB82" s="196"/>
      <c r="AC82" s="223"/>
      <c r="AD82" s="234">
        <v>0</v>
      </c>
      <c r="AE82" s="302"/>
      <c r="AF82" s="199"/>
      <c r="AG82" s="242">
        <f t="shared" si="30"/>
        <v>0</v>
      </c>
      <c r="AH82" s="236">
        <v>0</v>
      </c>
      <c r="AI82" s="196"/>
      <c r="AJ82" s="229">
        <f t="shared" si="20"/>
        <v>2071</v>
      </c>
      <c r="AK82" s="208">
        <f t="shared" si="31"/>
        <v>0</v>
      </c>
      <c r="AL82" s="234">
        <v>0</v>
      </c>
      <c r="AM82" s="201">
        <f t="shared" si="32"/>
        <v>0</v>
      </c>
      <c r="AN82" s="209">
        <f t="shared" si="32"/>
        <v>0</v>
      </c>
      <c r="AO82" s="201">
        <f t="shared" si="28"/>
        <v>0</v>
      </c>
      <c r="AP82" s="301">
        <v>0</v>
      </c>
      <c r="AQ82" s="7"/>
      <c r="AR82" s="211">
        <f t="shared" si="33"/>
        <v>0</v>
      </c>
      <c r="AS82" s="212">
        <f t="shared" si="34"/>
        <v>0</v>
      </c>
      <c r="AT82" s="213">
        <f t="shared" si="35"/>
        <v>0</v>
      </c>
      <c r="AU82" s="7"/>
      <c r="AV82" s="243">
        <f t="shared" si="29"/>
        <v>0</v>
      </c>
      <c r="AW82" s="214"/>
      <c r="AX82" s="243">
        <f t="shared" si="36"/>
        <v>0</v>
      </c>
      <c r="AY82" s="7"/>
      <c r="AZ82" s="7"/>
      <c r="BA82" s="7"/>
      <c r="BB82" s="7"/>
      <c r="BC82" s="7"/>
      <c r="BD82" s="7"/>
    </row>
    <row r="83" spans="1:56" x14ac:dyDescent="0.25">
      <c r="A83" s="218">
        <v>2079</v>
      </c>
      <c r="B83" s="194" t="s">
        <v>117</v>
      </c>
      <c r="C83" s="220"/>
      <c r="D83" s="220"/>
      <c r="E83" s="220"/>
      <c r="F83" s="220"/>
      <c r="G83" s="220"/>
      <c r="H83" s="220"/>
      <c r="I83" s="220"/>
      <c r="J83" s="220"/>
      <c r="K83" s="220"/>
      <c r="L83" s="221"/>
      <c r="M83" s="196" t="s">
        <v>56</v>
      </c>
      <c r="N83" s="222">
        <f t="shared" si="37"/>
        <v>2079</v>
      </c>
      <c r="O83" s="223"/>
      <c r="P83" s="234">
        <v>0</v>
      </c>
      <c r="Q83" s="200"/>
      <c r="R83" s="199"/>
      <c r="S83" s="242">
        <f t="shared" si="27"/>
        <v>0</v>
      </c>
      <c r="T83" s="236">
        <v>0</v>
      </c>
      <c r="U83" s="196"/>
      <c r="V83" s="225">
        <v>12791462.16</v>
      </c>
      <c r="W83" s="226">
        <v>0</v>
      </c>
      <c r="X83" s="227">
        <v>0</v>
      </c>
      <c r="Y83" s="226">
        <v>0</v>
      </c>
      <c r="Z83" s="227">
        <v>12791462.16</v>
      </c>
      <c r="AA83" s="228">
        <v>0</v>
      </c>
      <c r="AB83" s="196"/>
      <c r="AC83" s="223">
        <v>693517698.63999999</v>
      </c>
      <c r="AD83" s="234">
        <v>0</v>
      </c>
      <c r="AE83" s="302">
        <v>-8154783.4500000002</v>
      </c>
      <c r="AF83" s="199">
        <v>501400885.26999998</v>
      </c>
      <c r="AG83" s="242">
        <f t="shared" si="30"/>
        <v>183962029.91999996</v>
      </c>
      <c r="AH83" s="236">
        <v>0</v>
      </c>
      <c r="AI83" s="196"/>
      <c r="AJ83" s="229">
        <f t="shared" si="20"/>
        <v>2079</v>
      </c>
      <c r="AK83" s="208">
        <f t="shared" si="31"/>
        <v>706309160.79999995</v>
      </c>
      <c r="AL83" s="234">
        <v>0</v>
      </c>
      <c r="AM83" s="201">
        <f t="shared" si="32"/>
        <v>-8154783.4500000002</v>
      </c>
      <c r="AN83" s="209">
        <f t="shared" si="32"/>
        <v>501400885.26999998</v>
      </c>
      <c r="AO83" s="201">
        <f t="shared" si="28"/>
        <v>196753492.07999995</v>
      </c>
      <c r="AP83" s="301">
        <v>0</v>
      </c>
      <c r="AQ83" s="7"/>
      <c r="AR83" s="211">
        <f t="shared" si="33"/>
        <v>0</v>
      </c>
      <c r="AS83" s="212">
        <f t="shared" si="34"/>
        <v>0</v>
      </c>
      <c r="AT83" s="213">
        <f t="shared" si="35"/>
        <v>0</v>
      </c>
      <c r="AU83" s="7"/>
      <c r="AV83" s="243">
        <f t="shared" si="29"/>
        <v>0</v>
      </c>
      <c r="AW83" s="214"/>
      <c r="AX83" s="243">
        <f t="shared" si="36"/>
        <v>0</v>
      </c>
      <c r="AY83" s="7"/>
      <c r="AZ83" s="7"/>
      <c r="BA83" s="7"/>
      <c r="BB83" s="7"/>
      <c r="BC83" s="7"/>
      <c r="BD83" s="7"/>
    </row>
    <row r="84" spans="1:56" x14ac:dyDescent="0.25">
      <c r="A84" s="218">
        <v>2091</v>
      </c>
      <c r="B84" s="194" t="s">
        <v>118</v>
      </c>
      <c r="C84" s="220"/>
      <c r="D84" s="220"/>
      <c r="E84" s="220"/>
      <c r="F84" s="220"/>
      <c r="G84" s="220"/>
      <c r="H84" s="220"/>
      <c r="I84" s="220"/>
      <c r="J84" s="220"/>
      <c r="K84" s="220"/>
      <c r="L84" s="221"/>
      <c r="M84" s="196" t="s">
        <v>56</v>
      </c>
      <c r="N84" s="222">
        <f t="shared" si="37"/>
        <v>2091</v>
      </c>
      <c r="O84" s="223"/>
      <c r="P84" s="234">
        <v>0</v>
      </c>
      <c r="Q84" s="200"/>
      <c r="R84" s="199"/>
      <c r="S84" s="242">
        <f t="shared" si="27"/>
        <v>0</v>
      </c>
      <c r="T84" s="236">
        <v>0</v>
      </c>
      <c r="U84" s="196"/>
      <c r="V84" s="225">
        <v>0</v>
      </c>
      <c r="W84" s="226">
        <v>0</v>
      </c>
      <c r="X84" s="227">
        <v>0</v>
      </c>
      <c r="Y84" s="226">
        <v>0</v>
      </c>
      <c r="Z84" s="227">
        <v>0</v>
      </c>
      <c r="AA84" s="228">
        <v>0</v>
      </c>
      <c r="AB84" s="196"/>
      <c r="AC84" s="223"/>
      <c r="AD84" s="234">
        <v>0</v>
      </c>
      <c r="AE84" s="302"/>
      <c r="AF84" s="199"/>
      <c r="AG84" s="242">
        <f t="shared" si="30"/>
        <v>0</v>
      </c>
      <c r="AH84" s="236">
        <v>0</v>
      </c>
      <c r="AI84" s="196"/>
      <c r="AJ84" s="229">
        <f t="shared" si="20"/>
        <v>2091</v>
      </c>
      <c r="AK84" s="208">
        <f t="shared" si="31"/>
        <v>0</v>
      </c>
      <c r="AL84" s="234">
        <v>0</v>
      </c>
      <c r="AM84" s="201">
        <f t="shared" si="32"/>
        <v>0</v>
      </c>
      <c r="AN84" s="209">
        <f t="shared" si="32"/>
        <v>0</v>
      </c>
      <c r="AO84" s="201">
        <f t="shared" si="28"/>
        <v>0</v>
      </c>
      <c r="AP84" s="301">
        <v>0</v>
      </c>
      <c r="AQ84" s="7"/>
      <c r="AR84" s="211">
        <f t="shared" si="33"/>
        <v>0</v>
      </c>
      <c r="AS84" s="212">
        <f t="shared" si="34"/>
        <v>0</v>
      </c>
      <c r="AT84" s="213">
        <f t="shared" si="35"/>
        <v>0</v>
      </c>
      <c r="AU84" s="7"/>
      <c r="AV84" s="243">
        <f t="shared" si="29"/>
        <v>0</v>
      </c>
      <c r="AW84" s="214"/>
      <c r="AX84" s="243">
        <f t="shared" si="36"/>
        <v>0</v>
      </c>
      <c r="AY84" s="7"/>
      <c r="AZ84" s="7"/>
      <c r="BA84" s="7"/>
      <c r="BB84" s="7"/>
      <c r="BC84" s="7"/>
      <c r="BD84" s="7"/>
    </row>
    <row r="85" spans="1:56" x14ac:dyDescent="0.25">
      <c r="A85" s="218">
        <v>2099</v>
      </c>
      <c r="B85" s="194" t="s">
        <v>119</v>
      </c>
      <c r="C85" s="220"/>
      <c r="D85" s="220"/>
      <c r="E85" s="220"/>
      <c r="F85" s="220"/>
      <c r="G85" s="220"/>
      <c r="H85" s="220"/>
      <c r="I85" s="220"/>
      <c r="J85" s="220"/>
      <c r="K85" s="220"/>
      <c r="L85" s="221"/>
      <c r="M85" s="196" t="s">
        <v>56</v>
      </c>
      <c r="N85" s="222">
        <f t="shared" si="37"/>
        <v>2099</v>
      </c>
      <c r="O85" s="223"/>
      <c r="P85" s="234">
        <v>0</v>
      </c>
      <c r="Q85" s="200"/>
      <c r="R85" s="199"/>
      <c r="S85" s="242">
        <f t="shared" si="27"/>
        <v>0</v>
      </c>
      <c r="T85" s="236">
        <v>0</v>
      </c>
      <c r="U85" s="196"/>
      <c r="V85" s="225">
        <v>0</v>
      </c>
      <c r="W85" s="226">
        <v>0</v>
      </c>
      <c r="X85" s="227">
        <v>0</v>
      </c>
      <c r="Y85" s="226">
        <v>0</v>
      </c>
      <c r="Z85" s="227">
        <v>0</v>
      </c>
      <c r="AA85" s="228">
        <v>0</v>
      </c>
      <c r="AB85" s="196"/>
      <c r="AC85" s="223"/>
      <c r="AD85" s="234">
        <v>0</v>
      </c>
      <c r="AE85" s="302"/>
      <c r="AF85" s="199"/>
      <c r="AG85" s="242">
        <f t="shared" si="30"/>
        <v>0</v>
      </c>
      <c r="AH85" s="236">
        <v>0</v>
      </c>
      <c r="AI85" s="196"/>
      <c r="AJ85" s="229">
        <f t="shared" si="20"/>
        <v>2099</v>
      </c>
      <c r="AK85" s="208">
        <f t="shared" si="31"/>
        <v>0</v>
      </c>
      <c r="AL85" s="234">
        <v>0</v>
      </c>
      <c r="AM85" s="201">
        <f t="shared" si="32"/>
        <v>0</v>
      </c>
      <c r="AN85" s="209">
        <f t="shared" si="32"/>
        <v>0</v>
      </c>
      <c r="AO85" s="201">
        <f t="shared" si="28"/>
        <v>0</v>
      </c>
      <c r="AP85" s="301">
        <v>0</v>
      </c>
      <c r="AQ85" s="7"/>
      <c r="AR85" s="211">
        <f t="shared" si="33"/>
        <v>0</v>
      </c>
      <c r="AS85" s="212">
        <f t="shared" si="34"/>
        <v>0</v>
      </c>
      <c r="AT85" s="213">
        <f t="shared" si="35"/>
        <v>0</v>
      </c>
      <c r="AU85" s="7"/>
      <c r="AV85" s="243">
        <f t="shared" si="29"/>
        <v>0</v>
      </c>
      <c r="AW85" s="214"/>
      <c r="AX85" s="243">
        <f t="shared" si="36"/>
        <v>0</v>
      </c>
      <c r="AY85" s="7"/>
      <c r="AZ85" s="7"/>
      <c r="BA85" s="7"/>
      <c r="BB85" s="7"/>
      <c r="BC85" s="7"/>
      <c r="BD85" s="7"/>
    </row>
    <row r="86" spans="1:56" x14ac:dyDescent="0.25">
      <c r="A86" s="218">
        <v>2101</v>
      </c>
      <c r="B86" s="194" t="s">
        <v>120</v>
      </c>
      <c r="C86" s="220"/>
      <c r="D86" s="220"/>
      <c r="E86" s="220"/>
      <c r="F86" s="220"/>
      <c r="G86" s="220"/>
      <c r="H86" s="220"/>
      <c r="I86" s="220"/>
      <c r="J86" s="220"/>
      <c r="K86" s="220"/>
      <c r="L86" s="221"/>
      <c r="M86" s="196" t="s">
        <v>56</v>
      </c>
      <c r="N86" s="222">
        <f t="shared" si="37"/>
        <v>2101</v>
      </c>
      <c r="O86" s="223"/>
      <c r="P86" s="234">
        <v>0</v>
      </c>
      <c r="Q86" s="200"/>
      <c r="R86" s="199"/>
      <c r="S86" s="242">
        <f t="shared" si="27"/>
        <v>0</v>
      </c>
      <c r="T86" s="236">
        <v>0</v>
      </c>
      <c r="U86" s="196"/>
      <c r="V86" s="225">
        <v>143166.75</v>
      </c>
      <c r="W86" s="226">
        <v>0</v>
      </c>
      <c r="X86" s="227">
        <v>0</v>
      </c>
      <c r="Y86" s="226">
        <v>0</v>
      </c>
      <c r="Z86" s="227">
        <v>143166.75</v>
      </c>
      <c r="AA86" s="228">
        <v>0</v>
      </c>
      <c r="AB86" s="196"/>
      <c r="AC86" s="223"/>
      <c r="AD86" s="234">
        <v>0</v>
      </c>
      <c r="AE86" s="302"/>
      <c r="AF86" s="199"/>
      <c r="AG86" s="242">
        <f t="shared" si="30"/>
        <v>0</v>
      </c>
      <c r="AH86" s="236">
        <v>0</v>
      </c>
      <c r="AI86" s="196"/>
      <c r="AJ86" s="229">
        <f t="shared" si="20"/>
        <v>2101</v>
      </c>
      <c r="AK86" s="208">
        <f t="shared" si="31"/>
        <v>143166.75</v>
      </c>
      <c r="AL86" s="234">
        <v>0</v>
      </c>
      <c r="AM86" s="201">
        <f t="shared" si="32"/>
        <v>0</v>
      </c>
      <c r="AN86" s="209">
        <f t="shared" si="32"/>
        <v>0</v>
      </c>
      <c r="AO86" s="201">
        <f t="shared" si="28"/>
        <v>143166.75</v>
      </c>
      <c r="AP86" s="301">
        <v>0</v>
      </c>
      <c r="AQ86" s="7"/>
      <c r="AR86" s="211">
        <f t="shared" si="33"/>
        <v>0</v>
      </c>
      <c r="AS86" s="212">
        <f t="shared" si="34"/>
        <v>0</v>
      </c>
      <c r="AT86" s="213">
        <f t="shared" si="35"/>
        <v>0</v>
      </c>
      <c r="AU86" s="7"/>
      <c r="AV86" s="243">
        <f t="shared" si="29"/>
        <v>0</v>
      </c>
      <c r="AW86" s="214"/>
      <c r="AX86" s="243">
        <f t="shared" si="36"/>
        <v>0</v>
      </c>
      <c r="AY86" s="7"/>
      <c r="AZ86" s="7"/>
      <c r="BA86" s="7"/>
      <c r="BB86" s="7"/>
      <c r="BC86" s="7"/>
      <c r="BD86" s="7"/>
    </row>
    <row r="87" spans="1:56" x14ac:dyDescent="0.25">
      <c r="A87" s="218">
        <v>2102</v>
      </c>
      <c r="B87" s="194" t="s">
        <v>121</v>
      </c>
      <c r="C87" s="220"/>
      <c r="D87" s="220"/>
      <c r="E87" s="220"/>
      <c r="F87" s="220"/>
      <c r="G87" s="220"/>
      <c r="H87" s="220"/>
      <c r="I87" s="220"/>
      <c r="J87" s="220"/>
      <c r="K87" s="220"/>
      <c r="L87" s="221"/>
      <c r="M87" s="196" t="s">
        <v>56</v>
      </c>
      <c r="N87" s="222">
        <f t="shared" si="37"/>
        <v>2102</v>
      </c>
      <c r="O87" s="223"/>
      <c r="P87" s="234">
        <v>0</v>
      </c>
      <c r="Q87" s="200"/>
      <c r="R87" s="199"/>
      <c r="S87" s="242">
        <f t="shared" si="27"/>
        <v>0</v>
      </c>
      <c r="T87" s="236">
        <v>0</v>
      </c>
      <c r="U87" s="196"/>
      <c r="V87" s="225">
        <v>0</v>
      </c>
      <c r="W87" s="226">
        <v>0</v>
      </c>
      <c r="X87" s="227">
        <v>0</v>
      </c>
      <c r="Y87" s="226">
        <v>0</v>
      </c>
      <c r="Z87" s="227">
        <v>0</v>
      </c>
      <c r="AA87" s="228">
        <v>0</v>
      </c>
      <c r="AB87" s="196"/>
      <c r="AC87" s="223"/>
      <c r="AD87" s="234">
        <v>0</v>
      </c>
      <c r="AE87" s="302"/>
      <c r="AF87" s="199"/>
      <c r="AG87" s="242">
        <f t="shared" si="30"/>
        <v>0</v>
      </c>
      <c r="AH87" s="236">
        <v>0</v>
      </c>
      <c r="AI87" s="196"/>
      <c r="AJ87" s="229">
        <f t="shared" si="20"/>
        <v>2102</v>
      </c>
      <c r="AK87" s="208">
        <f t="shared" si="31"/>
        <v>0</v>
      </c>
      <c r="AL87" s="234">
        <v>0</v>
      </c>
      <c r="AM87" s="201">
        <f t="shared" si="32"/>
        <v>0</v>
      </c>
      <c r="AN87" s="209">
        <f t="shared" si="32"/>
        <v>0</v>
      </c>
      <c r="AO87" s="201">
        <f t="shared" si="28"/>
        <v>0</v>
      </c>
      <c r="AP87" s="301">
        <v>0</v>
      </c>
      <c r="AQ87" s="7"/>
      <c r="AR87" s="211">
        <f t="shared" si="33"/>
        <v>0</v>
      </c>
      <c r="AS87" s="212">
        <f t="shared" si="34"/>
        <v>0</v>
      </c>
      <c r="AT87" s="213">
        <f t="shared" si="35"/>
        <v>0</v>
      </c>
      <c r="AU87" s="7"/>
      <c r="AV87" s="243">
        <f t="shared" si="29"/>
        <v>0</v>
      </c>
      <c r="AW87" s="214"/>
      <c r="AX87" s="243">
        <f t="shared" si="36"/>
        <v>0</v>
      </c>
      <c r="AY87" s="7"/>
      <c r="AZ87" s="7"/>
      <c r="BA87" s="7"/>
      <c r="BB87" s="7"/>
      <c r="BC87" s="7"/>
      <c r="BD87" s="7"/>
    </row>
    <row r="88" spans="1:56" x14ac:dyDescent="0.25">
      <c r="A88" s="218">
        <v>2107</v>
      </c>
      <c r="B88" s="194" t="s">
        <v>122</v>
      </c>
      <c r="C88" s="220"/>
      <c r="D88" s="220"/>
      <c r="E88" s="220"/>
      <c r="F88" s="220"/>
      <c r="G88" s="220"/>
      <c r="H88" s="220"/>
      <c r="I88" s="220"/>
      <c r="J88" s="220"/>
      <c r="K88" s="220"/>
      <c r="L88" s="221"/>
      <c r="M88" s="196" t="s">
        <v>56</v>
      </c>
      <c r="N88" s="222">
        <f>+A88</f>
        <v>2107</v>
      </c>
      <c r="O88" s="223"/>
      <c r="P88" s="234">
        <v>0</v>
      </c>
      <c r="Q88" s="200"/>
      <c r="R88" s="199"/>
      <c r="S88" s="242">
        <f t="shared" si="27"/>
        <v>0</v>
      </c>
      <c r="T88" s="236">
        <v>0</v>
      </c>
      <c r="U88" s="196"/>
      <c r="V88" s="225">
        <v>0</v>
      </c>
      <c r="W88" s="226">
        <v>0</v>
      </c>
      <c r="X88" s="227">
        <v>0</v>
      </c>
      <c r="Y88" s="226">
        <v>0</v>
      </c>
      <c r="Z88" s="227">
        <v>0</v>
      </c>
      <c r="AA88" s="228">
        <v>0</v>
      </c>
      <c r="AB88" s="196"/>
      <c r="AC88" s="223"/>
      <c r="AD88" s="234">
        <v>0</v>
      </c>
      <c r="AE88" s="302"/>
      <c r="AF88" s="199"/>
      <c r="AG88" s="242">
        <f t="shared" si="30"/>
        <v>0</v>
      </c>
      <c r="AH88" s="236">
        <v>0</v>
      </c>
      <c r="AI88" s="196"/>
      <c r="AJ88" s="229">
        <f>+N88</f>
        <v>2107</v>
      </c>
      <c r="AK88" s="208">
        <f>+ROUND(+O88+V88+AC88,2)</f>
        <v>0</v>
      </c>
      <c r="AL88" s="234">
        <v>0</v>
      </c>
      <c r="AM88" s="201">
        <f>+ROUND(+Q88+X88+AE88,2)</f>
        <v>0</v>
      </c>
      <c r="AN88" s="209">
        <f>+ROUND(+R88+Y88+AF88,2)</f>
        <v>0</v>
      </c>
      <c r="AO88" s="201">
        <f t="shared" si="28"/>
        <v>0</v>
      </c>
      <c r="AP88" s="301">
        <v>0</v>
      </c>
      <c r="AQ88" s="7"/>
      <c r="AR88" s="211">
        <f>+ROUND(+SUM(AK88-AL88)-SUM(O88-P88)-SUM(V88-W88)-SUM(AC88-AD88),2)</f>
        <v>0</v>
      </c>
      <c r="AS88" s="212">
        <f>+ROUND(+SUM(AM88-AN88)-SUM(Q88-R88)-SUM(X88-Y88)-SUM(AE88-AF88),2)</f>
        <v>0</v>
      </c>
      <c r="AT88" s="213">
        <f>+ROUND(+SUM(AO88-AP88)-SUM(S88-T88)-SUM(Z88-AA88)-SUM(AG88-AH88),2)</f>
        <v>0</v>
      </c>
      <c r="AU88" s="7"/>
      <c r="AV88" s="243">
        <f t="shared" si="29"/>
        <v>0</v>
      </c>
      <c r="AW88" s="214"/>
      <c r="AX88" s="243">
        <f t="shared" si="36"/>
        <v>0</v>
      </c>
      <c r="AY88" s="7"/>
      <c r="AZ88" s="7"/>
      <c r="BA88" s="7"/>
      <c r="BB88" s="7"/>
      <c r="BC88" s="7"/>
      <c r="BD88" s="7"/>
    </row>
    <row r="89" spans="1:56" x14ac:dyDescent="0.25">
      <c r="A89" s="218">
        <v>2109</v>
      </c>
      <c r="B89" s="194" t="s">
        <v>123</v>
      </c>
      <c r="C89" s="220"/>
      <c r="D89" s="220"/>
      <c r="E89" s="220"/>
      <c r="F89" s="220"/>
      <c r="G89" s="220"/>
      <c r="H89" s="220"/>
      <c r="I89" s="220"/>
      <c r="J89" s="220"/>
      <c r="K89" s="220"/>
      <c r="L89" s="221"/>
      <c r="M89" s="196" t="s">
        <v>56</v>
      </c>
      <c r="N89" s="222">
        <f t="shared" si="37"/>
        <v>2109</v>
      </c>
      <c r="O89" s="223"/>
      <c r="P89" s="234">
        <v>0</v>
      </c>
      <c r="Q89" s="200"/>
      <c r="R89" s="199"/>
      <c r="S89" s="242">
        <f t="shared" si="27"/>
        <v>0</v>
      </c>
      <c r="T89" s="236">
        <v>0</v>
      </c>
      <c r="U89" s="196"/>
      <c r="V89" s="225">
        <v>0</v>
      </c>
      <c r="W89" s="226">
        <v>0</v>
      </c>
      <c r="X89" s="227">
        <v>0</v>
      </c>
      <c r="Y89" s="226">
        <v>0</v>
      </c>
      <c r="Z89" s="227">
        <v>0</v>
      </c>
      <c r="AA89" s="228">
        <v>0</v>
      </c>
      <c r="AB89" s="196"/>
      <c r="AC89" s="223"/>
      <c r="AD89" s="234">
        <v>0</v>
      </c>
      <c r="AE89" s="302"/>
      <c r="AF89" s="199"/>
      <c r="AG89" s="242">
        <f t="shared" si="30"/>
        <v>0</v>
      </c>
      <c r="AH89" s="236">
        <v>0</v>
      </c>
      <c r="AI89" s="196"/>
      <c r="AJ89" s="229">
        <f t="shared" si="20"/>
        <v>2109</v>
      </c>
      <c r="AK89" s="208">
        <f t="shared" si="31"/>
        <v>0</v>
      </c>
      <c r="AL89" s="234">
        <v>0</v>
      </c>
      <c r="AM89" s="201">
        <f t="shared" si="32"/>
        <v>0</v>
      </c>
      <c r="AN89" s="209">
        <f t="shared" si="32"/>
        <v>0</v>
      </c>
      <c r="AO89" s="201">
        <f t="shared" si="28"/>
        <v>0</v>
      </c>
      <c r="AP89" s="301">
        <v>0</v>
      </c>
      <c r="AQ89" s="7"/>
      <c r="AR89" s="211">
        <f t="shared" si="33"/>
        <v>0</v>
      </c>
      <c r="AS89" s="212">
        <f t="shared" si="34"/>
        <v>0</v>
      </c>
      <c r="AT89" s="213">
        <f t="shared" si="35"/>
        <v>0</v>
      </c>
      <c r="AU89" s="7"/>
      <c r="AV89" s="243">
        <f t="shared" si="29"/>
        <v>0</v>
      </c>
      <c r="AW89" s="214"/>
      <c r="AX89" s="243">
        <f t="shared" si="36"/>
        <v>0</v>
      </c>
      <c r="AY89" s="7"/>
      <c r="AZ89" s="7"/>
      <c r="BA89" s="7"/>
      <c r="BB89" s="7"/>
      <c r="BC89" s="7"/>
      <c r="BD89" s="7"/>
    </row>
    <row r="90" spans="1:56" x14ac:dyDescent="0.25">
      <c r="A90" s="218">
        <v>2201</v>
      </c>
      <c r="B90" s="194" t="s">
        <v>124</v>
      </c>
      <c r="C90" s="220"/>
      <c r="D90" s="220"/>
      <c r="E90" s="220"/>
      <c r="F90" s="220"/>
      <c r="G90" s="220"/>
      <c r="H90" s="220"/>
      <c r="I90" s="220"/>
      <c r="J90" s="220"/>
      <c r="K90" s="220"/>
      <c r="L90" s="261"/>
      <c r="M90" s="196" t="s">
        <v>56</v>
      </c>
      <c r="N90" s="222">
        <f t="shared" si="37"/>
        <v>2201</v>
      </c>
      <c r="O90" s="250">
        <v>0</v>
      </c>
      <c r="P90" s="257">
        <v>0</v>
      </c>
      <c r="Q90" s="252">
        <v>0</v>
      </c>
      <c r="R90" s="257">
        <v>0</v>
      </c>
      <c r="S90" s="252">
        <v>0</v>
      </c>
      <c r="T90" s="258">
        <v>0</v>
      </c>
      <c r="U90" s="196"/>
      <c r="V90" s="225">
        <v>0</v>
      </c>
      <c r="W90" s="226">
        <v>0</v>
      </c>
      <c r="X90" s="254">
        <v>0</v>
      </c>
      <c r="Y90" s="255">
        <v>0</v>
      </c>
      <c r="Z90" s="254">
        <v>0</v>
      </c>
      <c r="AA90" s="256">
        <v>0</v>
      </c>
      <c r="AB90" s="196"/>
      <c r="AC90" s="259"/>
      <c r="AD90" s="257">
        <v>0</v>
      </c>
      <c r="AE90" s="302"/>
      <c r="AF90" s="199"/>
      <c r="AG90" s="260">
        <f t="shared" si="30"/>
        <v>0</v>
      </c>
      <c r="AH90" s="258">
        <v>0</v>
      </c>
      <c r="AI90" s="196"/>
      <c r="AJ90" s="229">
        <f t="shared" si="20"/>
        <v>2201</v>
      </c>
      <c r="AK90" s="208">
        <f t="shared" si="31"/>
        <v>0</v>
      </c>
      <c r="AL90" s="234">
        <v>0</v>
      </c>
      <c r="AM90" s="201">
        <f t="shared" ref="AM90:AN93" si="38">+ROUND(+Q90+X90+AE90,2)</f>
        <v>0</v>
      </c>
      <c r="AN90" s="209">
        <f t="shared" si="38"/>
        <v>0</v>
      </c>
      <c r="AO90" s="201">
        <f t="shared" si="28"/>
        <v>0</v>
      </c>
      <c r="AP90" s="301">
        <v>0</v>
      </c>
      <c r="AQ90" s="7"/>
      <c r="AR90" s="211">
        <f t="shared" si="33"/>
        <v>0</v>
      </c>
      <c r="AS90" s="212">
        <f t="shared" si="34"/>
        <v>0</v>
      </c>
      <c r="AT90" s="213">
        <f t="shared" si="35"/>
        <v>0</v>
      </c>
      <c r="AU90" s="7"/>
      <c r="AV90" s="237">
        <f>+IF(OR(O90&lt;&gt;0,P90&lt;&gt;0,Q90&lt;&gt;0,R90&lt;&gt;0,S90&lt;&gt;0,T90&lt;&gt;0),+IF(ABS(O90+Q90)-ABS(P90+R90)&lt;&gt;0,ABS(O90+Q90)-ABS(P90+R90),1),0)</f>
        <v>0</v>
      </c>
      <c r="AW90" s="214"/>
      <c r="AX90" s="243">
        <f t="shared" si="36"/>
        <v>0</v>
      </c>
      <c r="AY90" s="7"/>
      <c r="AZ90" s="7"/>
      <c r="BA90" s="7"/>
      <c r="BB90" s="7"/>
      <c r="BC90" s="7"/>
      <c r="BD90" s="7"/>
    </row>
    <row r="91" spans="1:56" x14ac:dyDescent="0.25">
      <c r="A91" s="218">
        <v>2202</v>
      </c>
      <c r="B91" s="194" t="s">
        <v>125</v>
      </c>
      <c r="C91" s="220"/>
      <c r="D91" s="220"/>
      <c r="E91" s="220"/>
      <c r="F91" s="220"/>
      <c r="G91" s="220"/>
      <c r="H91" s="220"/>
      <c r="I91" s="220"/>
      <c r="J91" s="220"/>
      <c r="K91" s="220"/>
      <c r="L91" s="261"/>
      <c r="M91" s="196" t="s">
        <v>56</v>
      </c>
      <c r="N91" s="222">
        <f t="shared" si="37"/>
        <v>2202</v>
      </c>
      <c r="O91" s="250">
        <v>0</v>
      </c>
      <c r="P91" s="257">
        <v>0</v>
      </c>
      <c r="Q91" s="252">
        <v>0</v>
      </c>
      <c r="R91" s="257">
        <v>0</v>
      </c>
      <c r="S91" s="252">
        <v>0</v>
      </c>
      <c r="T91" s="258">
        <v>0</v>
      </c>
      <c r="U91" s="196"/>
      <c r="V91" s="225">
        <v>0</v>
      </c>
      <c r="W91" s="226">
        <v>0</v>
      </c>
      <c r="X91" s="254">
        <v>0</v>
      </c>
      <c r="Y91" s="255">
        <v>0</v>
      </c>
      <c r="Z91" s="254">
        <v>0</v>
      </c>
      <c r="AA91" s="256">
        <v>0</v>
      </c>
      <c r="AB91" s="196"/>
      <c r="AC91" s="259"/>
      <c r="AD91" s="257">
        <v>0</v>
      </c>
      <c r="AE91" s="200"/>
      <c r="AF91" s="199"/>
      <c r="AG91" s="260">
        <f t="shared" si="30"/>
        <v>0</v>
      </c>
      <c r="AH91" s="258">
        <v>0</v>
      </c>
      <c r="AI91" s="196"/>
      <c r="AJ91" s="229">
        <f t="shared" si="20"/>
        <v>2202</v>
      </c>
      <c r="AK91" s="208">
        <f t="shared" si="31"/>
        <v>0</v>
      </c>
      <c r="AL91" s="234">
        <v>0</v>
      </c>
      <c r="AM91" s="201">
        <f t="shared" si="38"/>
        <v>0</v>
      </c>
      <c r="AN91" s="209">
        <f t="shared" si="38"/>
        <v>0</v>
      </c>
      <c r="AO91" s="201">
        <f t="shared" si="28"/>
        <v>0</v>
      </c>
      <c r="AP91" s="301">
        <v>0</v>
      </c>
      <c r="AQ91" s="7"/>
      <c r="AR91" s="211">
        <f t="shared" si="33"/>
        <v>0</v>
      </c>
      <c r="AS91" s="212">
        <f t="shared" si="34"/>
        <v>0</v>
      </c>
      <c r="AT91" s="213">
        <f t="shared" si="35"/>
        <v>0</v>
      </c>
      <c r="AU91" s="7"/>
      <c r="AV91" s="237">
        <f>+IF(OR(O91&lt;&gt;0,P91&lt;&gt;0,Q91&lt;&gt;0,R91&lt;&gt;0,S91&lt;&gt;0,T91&lt;&gt;0),+IF(ABS(O91+Q91)-ABS(P91+R91)&lt;&gt;0,ABS(O91+Q91)-ABS(P91+R91),1),0)</f>
        <v>0</v>
      </c>
      <c r="AW91" s="214"/>
      <c r="AX91" s="243">
        <f t="shared" si="36"/>
        <v>0</v>
      </c>
      <c r="AY91" s="7"/>
      <c r="AZ91" s="7"/>
      <c r="BA91" s="7"/>
      <c r="BB91" s="7"/>
      <c r="BC91" s="7"/>
      <c r="BD91" s="7"/>
    </row>
    <row r="92" spans="1:56" x14ac:dyDescent="0.25">
      <c r="A92" s="218">
        <v>2203</v>
      </c>
      <c r="B92" s="194" t="s">
        <v>126</v>
      </c>
      <c r="C92" s="220"/>
      <c r="D92" s="220"/>
      <c r="E92" s="220"/>
      <c r="F92" s="220"/>
      <c r="G92" s="220"/>
      <c r="H92" s="220"/>
      <c r="I92" s="220"/>
      <c r="J92" s="220"/>
      <c r="K92" s="220"/>
      <c r="L92" s="261"/>
      <c r="M92" s="196" t="s">
        <v>56</v>
      </c>
      <c r="N92" s="222">
        <f t="shared" si="37"/>
        <v>2203</v>
      </c>
      <c r="O92" s="250">
        <v>0</v>
      </c>
      <c r="P92" s="257">
        <v>0</v>
      </c>
      <c r="Q92" s="252">
        <v>0</v>
      </c>
      <c r="R92" s="257">
        <v>0</v>
      </c>
      <c r="S92" s="252">
        <v>0</v>
      </c>
      <c r="T92" s="258">
        <v>0</v>
      </c>
      <c r="U92" s="196"/>
      <c r="V92" s="225">
        <v>0</v>
      </c>
      <c r="W92" s="226">
        <v>0</v>
      </c>
      <c r="X92" s="254">
        <v>0</v>
      </c>
      <c r="Y92" s="255">
        <v>0</v>
      </c>
      <c r="Z92" s="254">
        <v>0</v>
      </c>
      <c r="AA92" s="256">
        <v>0</v>
      </c>
      <c r="AB92" s="196"/>
      <c r="AC92" s="259"/>
      <c r="AD92" s="257">
        <v>0</v>
      </c>
      <c r="AE92" s="200"/>
      <c r="AF92" s="199"/>
      <c r="AG92" s="260">
        <f t="shared" si="30"/>
        <v>0</v>
      </c>
      <c r="AH92" s="258">
        <v>0</v>
      </c>
      <c r="AI92" s="196"/>
      <c r="AJ92" s="229">
        <f>+N92</f>
        <v>2203</v>
      </c>
      <c r="AK92" s="208">
        <f>+ROUND(+O92+V92+AC92,2)</f>
        <v>0</v>
      </c>
      <c r="AL92" s="234">
        <v>0</v>
      </c>
      <c r="AM92" s="201">
        <f t="shared" si="38"/>
        <v>0</v>
      </c>
      <c r="AN92" s="209">
        <f t="shared" si="38"/>
        <v>0</v>
      </c>
      <c r="AO92" s="201">
        <f t="shared" si="28"/>
        <v>0</v>
      </c>
      <c r="AP92" s="301">
        <v>0</v>
      </c>
      <c r="AQ92" s="7"/>
      <c r="AR92" s="211">
        <f>+ROUND(+SUM(AK92-AL92)-SUM(O92-P92)-SUM(V92-W92)-SUM(AC92-AD92),2)</f>
        <v>0</v>
      </c>
      <c r="AS92" s="212">
        <f>+ROUND(+SUM(AM92-AN92)-SUM(Q92-R92)-SUM(X92-Y92)-SUM(AE92-AF92),2)</f>
        <v>0</v>
      </c>
      <c r="AT92" s="213">
        <f>+ROUND(+SUM(AO92-AP92)-SUM(S92-T92)-SUM(Z92-AA92)-SUM(AG92-AH92),2)</f>
        <v>0</v>
      </c>
      <c r="AU92" s="7"/>
      <c r="AV92" s="237">
        <f>+IF(OR(O92&lt;&gt;0,P92&lt;&gt;0,Q92&lt;&gt;0,R92&lt;&gt;0,S92&lt;&gt;0,T92&lt;&gt;0),+IF(ABS(O92+Q92)-ABS(P92+R92)&lt;&gt;0,ABS(O92+Q92)-ABS(P92+R92),1),0)</f>
        <v>0</v>
      </c>
      <c r="AW92" s="214"/>
      <c r="AX92" s="243">
        <f t="shared" si="36"/>
        <v>0</v>
      </c>
      <c r="AY92" s="7"/>
      <c r="AZ92" s="7"/>
      <c r="BA92" s="7"/>
      <c r="BB92" s="7"/>
      <c r="BC92" s="7"/>
      <c r="BD92" s="7"/>
    </row>
    <row r="93" spans="1:56" x14ac:dyDescent="0.25">
      <c r="A93" s="218">
        <v>2204</v>
      </c>
      <c r="B93" s="194" t="s">
        <v>127</v>
      </c>
      <c r="C93" s="220"/>
      <c r="D93" s="220"/>
      <c r="E93" s="220"/>
      <c r="F93" s="220"/>
      <c r="G93" s="220"/>
      <c r="H93" s="220"/>
      <c r="I93" s="220"/>
      <c r="J93" s="220"/>
      <c r="K93" s="220"/>
      <c r="L93" s="261"/>
      <c r="M93" s="196" t="s">
        <v>56</v>
      </c>
      <c r="N93" s="222">
        <f t="shared" si="37"/>
        <v>2204</v>
      </c>
      <c r="O93" s="250">
        <v>0</v>
      </c>
      <c r="P93" s="257">
        <v>0</v>
      </c>
      <c r="Q93" s="252">
        <v>0</v>
      </c>
      <c r="R93" s="257">
        <v>0</v>
      </c>
      <c r="S93" s="252">
        <v>0</v>
      </c>
      <c r="T93" s="258">
        <v>0</v>
      </c>
      <c r="U93" s="196"/>
      <c r="V93" s="225">
        <v>0</v>
      </c>
      <c r="W93" s="226">
        <v>0</v>
      </c>
      <c r="X93" s="254">
        <v>0</v>
      </c>
      <c r="Y93" s="255">
        <v>0</v>
      </c>
      <c r="Z93" s="254">
        <v>0</v>
      </c>
      <c r="AA93" s="256">
        <v>0</v>
      </c>
      <c r="AB93" s="196"/>
      <c r="AC93" s="259"/>
      <c r="AD93" s="257">
        <v>0</v>
      </c>
      <c r="AE93" s="302"/>
      <c r="AF93" s="199"/>
      <c r="AG93" s="260">
        <f t="shared" si="30"/>
        <v>0</v>
      </c>
      <c r="AH93" s="258">
        <v>0</v>
      </c>
      <c r="AI93" s="196"/>
      <c r="AJ93" s="229">
        <f>+N93</f>
        <v>2204</v>
      </c>
      <c r="AK93" s="208">
        <f>+ROUND(+O93+V93+AC93,2)</f>
        <v>0</v>
      </c>
      <c r="AL93" s="234">
        <v>0</v>
      </c>
      <c r="AM93" s="201">
        <f t="shared" si="38"/>
        <v>0</v>
      </c>
      <c r="AN93" s="209">
        <f t="shared" si="38"/>
        <v>0</v>
      </c>
      <c r="AO93" s="201">
        <f t="shared" si="28"/>
        <v>0</v>
      </c>
      <c r="AP93" s="301">
        <v>0</v>
      </c>
      <c r="AQ93" s="7"/>
      <c r="AR93" s="211">
        <f>+ROUND(+SUM(AK93-AL93)-SUM(O93-P93)-SUM(V93-W93)-SUM(AC93-AD93),2)</f>
        <v>0</v>
      </c>
      <c r="AS93" s="212">
        <f>+ROUND(+SUM(AM93-AN93)-SUM(Q93-R93)-SUM(X93-Y93)-SUM(AE93-AF93),2)</f>
        <v>0</v>
      </c>
      <c r="AT93" s="213">
        <f>+ROUND(+SUM(AO93-AP93)-SUM(S93-T93)-SUM(Z93-AA93)-SUM(AG93-AH93),2)</f>
        <v>0</v>
      </c>
      <c r="AU93" s="7"/>
      <c r="AV93" s="237">
        <f>+IF(OR(O93&lt;&gt;0,P93&lt;&gt;0,Q93&lt;&gt;0,R93&lt;&gt;0,S93&lt;&gt;0,T93&lt;&gt;0),+IF(ABS(O93+Q93)-ABS(P93+R93)&lt;&gt;0,ABS(O93+Q93)-ABS(P93+R93),1),0)</f>
        <v>0</v>
      </c>
      <c r="AW93" s="214"/>
      <c r="AX93" s="243">
        <f t="shared" si="36"/>
        <v>0</v>
      </c>
      <c r="AY93" s="7"/>
      <c r="AZ93" s="7"/>
      <c r="BA93" s="7"/>
      <c r="BB93" s="7"/>
      <c r="BC93" s="7"/>
      <c r="BD93" s="7"/>
    </row>
    <row r="94" spans="1:56" x14ac:dyDescent="0.25">
      <c r="A94" s="303">
        <v>2412</v>
      </c>
      <c r="B94" s="304" t="s">
        <v>128</v>
      </c>
      <c r="C94" s="220"/>
      <c r="D94" s="220"/>
      <c r="E94" s="220"/>
      <c r="F94" s="220"/>
      <c r="G94" s="220"/>
      <c r="H94" s="220"/>
      <c r="I94" s="220"/>
      <c r="J94" s="220"/>
      <c r="K94" s="220"/>
      <c r="L94" s="261"/>
      <c r="M94" s="196" t="s">
        <v>56</v>
      </c>
      <c r="N94" s="305">
        <f t="shared" si="37"/>
        <v>2412</v>
      </c>
      <c r="O94" s="250">
        <v>0</v>
      </c>
      <c r="P94" s="251"/>
      <c r="Q94" s="200"/>
      <c r="R94" s="199"/>
      <c r="S94" s="235">
        <v>0</v>
      </c>
      <c r="T94" s="210">
        <f t="shared" ref="T94:T101" si="39">+IF(ABS(+O94+Q94)&lt;=ABS(P94+R94),-O94+P94-Q94+R94,0)</f>
        <v>0</v>
      </c>
      <c r="U94" s="196"/>
      <c r="V94" s="225">
        <v>0</v>
      </c>
      <c r="W94" s="226">
        <v>0</v>
      </c>
      <c r="X94" s="254">
        <v>0</v>
      </c>
      <c r="Y94" s="255">
        <v>0</v>
      </c>
      <c r="Z94" s="254">
        <v>0</v>
      </c>
      <c r="AA94" s="256">
        <v>0</v>
      </c>
      <c r="AB94" s="196"/>
      <c r="AC94" s="250">
        <v>0</v>
      </c>
      <c r="AD94" s="257">
        <v>0</v>
      </c>
      <c r="AE94" s="252">
        <v>0</v>
      </c>
      <c r="AF94" s="257">
        <v>0</v>
      </c>
      <c r="AG94" s="235">
        <v>0</v>
      </c>
      <c r="AH94" s="210">
        <f t="shared" ref="AH94:AH101" si="40">+IF(ABS(+AC94+AE94)&lt;=ABS(AD94+AF94),-AC94+AD94-AE94+AF94,0)</f>
        <v>0</v>
      </c>
      <c r="AI94" s="196"/>
      <c r="AJ94" s="305">
        <f t="shared" si="20"/>
        <v>2412</v>
      </c>
      <c r="AK94" s="250">
        <v>0</v>
      </c>
      <c r="AL94" s="306">
        <f>+ROUND(+P94+W94+AD94,2)</f>
        <v>0</v>
      </c>
      <c r="AM94" s="307">
        <f>+ROUND(+Q94+X94+AE94,2)</f>
        <v>0</v>
      </c>
      <c r="AN94" s="306">
        <f>+ROUND(+R94+Y94+AF94,2)</f>
        <v>0</v>
      </c>
      <c r="AO94" s="235">
        <v>0</v>
      </c>
      <c r="AP94" s="210">
        <f t="shared" ref="AP94:AP101" si="41">+T94+AA94+AH94</f>
        <v>0</v>
      </c>
      <c r="AQ94" s="7"/>
      <c r="AR94" s="211">
        <f t="shared" si="33"/>
        <v>0</v>
      </c>
      <c r="AS94" s="212">
        <f t="shared" si="34"/>
        <v>0</v>
      </c>
      <c r="AT94" s="213">
        <f t="shared" si="35"/>
        <v>0</v>
      </c>
      <c r="AU94" s="7"/>
      <c r="AV94" s="238">
        <f>+IF(OR(+ROUND(O94,2)+ROUND(Q94,2)&gt;ROUND(P94,2)+ROUND(R94,2),+ABS(ROUND(O94,2)+ROUND(Q94,2))&gt;+ABS(ROUND(P94,2)+ROUND(R94,2))),+(ROUND(O94,2)+ROUND(Q94,2))-(ROUND(P94,2)+ROUND(R94,2)),0)</f>
        <v>0</v>
      </c>
      <c r="AW94" s="214"/>
      <c r="AX94" s="237">
        <f>+IF(OR(AC94&lt;&gt;0,AD94&lt;&gt;0,AE94&lt;&gt;0,AF94&lt;&gt;0,AG94&lt;&gt;0,AH94&lt;&gt;0),+IF(ABS(AC94+AE94)-ABS(AD94+AF94)&lt;&gt;0,ABS(AC94+AE94)-ABS(AD94+AF94),1),0)</f>
        <v>0</v>
      </c>
      <c r="AY94" s="7"/>
      <c r="AZ94" s="7"/>
      <c r="BA94" s="7"/>
      <c r="BB94" s="7"/>
      <c r="BC94" s="7"/>
      <c r="BD94" s="7"/>
    </row>
    <row r="95" spans="1:56" x14ac:dyDescent="0.25">
      <c r="A95" s="303">
        <v>2413</v>
      </c>
      <c r="B95" s="304" t="s">
        <v>129</v>
      </c>
      <c r="C95" s="220"/>
      <c r="D95" s="220"/>
      <c r="E95" s="220"/>
      <c r="F95" s="220"/>
      <c r="G95" s="220"/>
      <c r="H95" s="220"/>
      <c r="I95" s="220"/>
      <c r="J95" s="220"/>
      <c r="K95" s="220"/>
      <c r="L95" s="261"/>
      <c r="M95" s="196" t="s">
        <v>56</v>
      </c>
      <c r="N95" s="305">
        <f t="shared" si="37"/>
        <v>2413</v>
      </c>
      <c r="O95" s="250">
        <v>0</v>
      </c>
      <c r="P95" s="251"/>
      <c r="Q95" s="200"/>
      <c r="R95" s="199"/>
      <c r="S95" s="235">
        <v>0</v>
      </c>
      <c r="T95" s="210">
        <f t="shared" si="39"/>
        <v>0</v>
      </c>
      <c r="U95" s="196"/>
      <c r="V95" s="225">
        <v>0</v>
      </c>
      <c r="W95" s="226">
        <v>0</v>
      </c>
      <c r="X95" s="254">
        <v>0</v>
      </c>
      <c r="Y95" s="255">
        <v>0</v>
      </c>
      <c r="Z95" s="254">
        <v>0</v>
      </c>
      <c r="AA95" s="256">
        <v>0</v>
      </c>
      <c r="AB95" s="196"/>
      <c r="AC95" s="250">
        <v>0</v>
      </c>
      <c r="AD95" s="257">
        <v>0</v>
      </c>
      <c r="AE95" s="252">
        <v>0</v>
      </c>
      <c r="AF95" s="257">
        <v>0</v>
      </c>
      <c r="AG95" s="235">
        <v>0</v>
      </c>
      <c r="AH95" s="210">
        <f t="shared" si="40"/>
        <v>0</v>
      </c>
      <c r="AI95" s="196"/>
      <c r="AJ95" s="305">
        <f t="shared" si="20"/>
        <v>2413</v>
      </c>
      <c r="AK95" s="250">
        <v>0</v>
      </c>
      <c r="AL95" s="306">
        <f t="shared" ref="AL95:AN101" si="42">+ROUND(+P95+W95+AD95,2)</f>
        <v>0</v>
      </c>
      <c r="AM95" s="307">
        <f t="shared" si="42"/>
        <v>0</v>
      </c>
      <c r="AN95" s="306">
        <f t="shared" si="42"/>
        <v>0</v>
      </c>
      <c r="AO95" s="235">
        <v>0</v>
      </c>
      <c r="AP95" s="210">
        <f t="shared" si="41"/>
        <v>0</v>
      </c>
      <c r="AQ95" s="7"/>
      <c r="AR95" s="211">
        <f t="shared" si="33"/>
        <v>0</v>
      </c>
      <c r="AS95" s="212">
        <f t="shared" si="34"/>
        <v>0</v>
      </c>
      <c r="AT95" s="213">
        <f t="shared" si="35"/>
        <v>0</v>
      </c>
      <c r="AU95" s="7"/>
      <c r="AV95" s="238">
        <f>+IF(OR(+ROUND(O95,2)+ROUND(Q95,2)&gt;ROUND(P95,2)+ROUND(R95,2),+ABS(ROUND(O95,2)+ROUND(Q95,2))&gt;+ABS(ROUND(P95,2)+ROUND(R95,2))),+(ROUND(O95,2)+ROUND(Q95,2))-(ROUND(P95,2)+ROUND(R95,2)),0)</f>
        <v>0</v>
      </c>
      <c r="AW95" s="214"/>
      <c r="AX95" s="237">
        <f>+IF(OR(AC95&lt;&gt;0,AD95&lt;&gt;0,AE95&lt;&gt;0,AF95&lt;&gt;0,AG95&lt;&gt;0,AH95&lt;&gt;0),+IF(ABS(AC95+AE95)-ABS(AD95+AF95)&lt;&gt;0,ABS(AC95+AE95)-ABS(AD95+AF95),1),0)</f>
        <v>0</v>
      </c>
      <c r="AY95" s="7"/>
      <c r="AZ95" s="7"/>
      <c r="BA95" s="7"/>
      <c r="BB95" s="7"/>
      <c r="BC95" s="7"/>
      <c r="BD95" s="7"/>
    </row>
    <row r="96" spans="1:56" x14ac:dyDescent="0.25">
      <c r="A96" s="303">
        <v>2414</v>
      </c>
      <c r="B96" s="304" t="s">
        <v>130</v>
      </c>
      <c r="C96" s="220"/>
      <c r="D96" s="220"/>
      <c r="E96" s="220"/>
      <c r="F96" s="220"/>
      <c r="G96" s="220"/>
      <c r="H96" s="220"/>
      <c r="I96" s="220"/>
      <c r="J96" s="220"/>
      <c r="K96" s="220"/>
      <c r="L96" s="261"/>
      <c r="M96" s="196" t="s">
        <v>56</v>
      </c>
      <c r="N96" s="305">
        <f t="shared" si="37"/>
        <v>2414</v>
      </c>
      <c r="O96" s="250">
        <v>0</v>
      </c>
      <c r="P96" s="251"/>
      <c r="Q96" s="200"/>
      <c r="R96" s="199"/>
      <c r="S96" s="235">
        <v>0</v>
      </c>
      <c r="T96" s="210">
        <f t="shared" si="39"/>
        <v>0</v>
      </c>
      <c r="U96" s="196"/>
      <c r="V96" s="225">
        <v>0</v>
      </c>
      <c r="W96" s="226">
        <v>0</v>
      </c>
      <c r="X96" s="254">
        <v>0</v>
      </c>
      <c r="Y96" s="255">
        <v>0</v>
      </c>
      <c r="Z96" s="254">
        <v>0</v>
      </c>
      <c r="AA96" s="256">
        <v>0</v>
      </c>
      <c r="AB96" s="196"/>
      <c r="AC96" s="250">
        <v>0</v>
      </c>
      <c r="AD96" s="257">
        <v>0</v>
      </c>
      <c r="AE96" s="252">
        <v>0</v>
      </c>
      <c r="AF96" s="257">
        <v>0</v>
      </c>
      <c r="AG96" s="235">
        <v>0</v>
      </c>
      <c r="AH96" s="210">
        <f t="shared" si="40"/>
        <v>0</v>
      </c>
      <c r="AI96" s="196"/>
      <c r="AJ96" s="305">
        <f t="shared" si="20"/>
        <v>2414</v>
      </c>
      <c r="AK96" s="250">
        <v>0</v>
      </c>
      <c r="AL96" s="306">
        <f t="shared" si="42"/>
        <v>0</v>
      </c>
      <c r="AM96" s="307">
        <f t="shared" si="42"/>
        <v>0</v>
      </c>
      <c r="AN96" s="306">
        <f t="shared" si="42"/>
        <v>0</v>
      </c>
      <c r="AO96" s="235">
        <v>0</v>
      </c>
      <c r="AP96" s="210">
        <f t="shared" si="41"/>
        <v>0</v>
      </c>
      <c r="AQ96" s="7"/>
      <c r="AR96" s="211">
        <f t="shared" si="33"/>
        <v>0</v>
      </c>
      <c r="AS96" s="212">
        <f t="shared" si="34"/>
        <v>0</v>
      </c>
      <c r="AT96" s="213">
        <f t="shared" si="35"/>
        <v>0</v>
      </c>
      <c r="AU96" s="7"/>
      <c r="AV96" s="238">
        <f>+IF(OR(+ROUND(O96,2)+ROUND(Q96,2)&gt;ROUND(P96,2)+ROUND(R96,2),+ABS(ROUND(O96,2)+ROUND(Q96,2))&gt;+ABS(ROUND(P96,2)+ROUND(R96,2))),+(ROUND(O96,2)+ROUND(Q96,2))-(ROUND(P96,2)+ROUND(R96,2)),0)</f>
        <v>0</v>
      </c>
      <c r="AW96" s="214"/>
      <c r="AX96" s="237">
        <f>+IF(OR(AC96&lt;&gt;0,AD96&lt;&gt;0,AE96&lt;&gt;0,AF96&lt;&gt;0,AG96&lt;&gt;0,AH96&lt;&gt;0),+IF(ABS(AC96+AE96)-ABS(AD96+AF96)&lt;&gt;0,ABS(AC96+AE96)-ABS(AD96+AF96),1),0)</f>
        <v>0</v>
      </c>
      <c r="AY96" s="7"/>
      <c r="AZ96" s="7"/>
      <c r="BA96" s="7"/>
      <c r="BB96" s="7"/>
      <c r="BC96" s="7"/>
      <c r="BD96" s="7"/>
    </row>
    <row r="97" spans="1:56" x14ac:dyDescent="0.25">
      <c r="A97" s="303">
        <v>2415</v>
      </c>
      <c r="B97" s="304" t="s">
        <v>131</v>
      </c>
      <c r="C97" s="304"/>
      <c r="D97" s="304"/>
      <c r="E97" s="304"/>
      <c r="F97" s="220"/>
      <c r="G97" s="220"/>
      <c r="H97" s="220"/>
      <c r="I97" s="220"/>
      <c r="J97" s="220"/>
      <c r="K97" s="220"/>
      <c r="L97" s="261"/>
      <c r="M97" s="196" t="s">
        <v>56</v>
      </c>
      <c r="N97" s="305">
        <f t="shared" si="37"/>
        <v>2415</v>
      </c>
      <c r="O97" s="250">
        <v>0</v>
      </c>
      <c r="P97" s="251"/>
      <c r="Q97" s="200"/>
      <c r="R97" s="199"/>
      <c r="S97" s="235">
        <v>0</v>
      </c>
      <c r="T97" s="210">
        <f t="shared" si="39"/>
        <v>0</v>
      </c>
      <c r="U97" s="196"/>
      <c r="V97" s="225">
        <v>0</v>
      </c>
      <c r="W97" s="226">
        <v>0</v>
      </c>
      <c r="X97" s="254">
        <v>0</v>
      </c>
      <c r="Y97" s="255">
        <v>0</v>
      </c>
      <c r="Z97" s="254">
        <v>0</v>
      </c>
      <c r="AA97" s="256">
        <v>0</v>
      </c>
      <c r="AB97" s="196"/>
      <c r="AC97" s="250">
        <v>0</v>
      </c>
      <c r="AD97" s="257">
        <v>0</v>
      </c>
      <c r="AE97" s="252">
        <v>0</v>
      </c>
      <c r="AF97" s="257">
        <v>0</v>
      </c>
      <c r="AG97" s="235">
        <v>0</v>
      </c>
      <c r="AH97" s="210">
        <f t="shared" si="40"/>
        <v>0</v>
      </c>
      <c r="AI97" s="196"/>
      <c r="AJ97" s="305">
        <f t="shared" si="20"/>
        <v>2415</v>
      </c>
      <c r="AK97" s="250">
        <v>0</v>
      </c>
      <c r="AL97" s="306">
        <f t="shared" si="42"/>
        <v>0</v>
      </c>
      <c r="AM97" s="307">
        <f t="shared" si="42"/>
        <v>0</v>
      </c>
      <c r="AN97" s="306">
        <f t="shared" si="42"/>
        <v>0</v>
      </c>
      <c r="AO97" s="235">
        <v>0</v>
      </c>
      <c r="AP97" s="210">
        <f t="shared" si="41"/>
        <v>0</v>
      </c>
      <c r="AQ97" s="7"/>
      <c r="AR97" s="211">
        <f t="shared" si="33"/>
        <v>0</v>
      </c>
      <c r="AS97" s="212">
        <f t="shared" si="34"/>
        <v>0</v>
      </c>
      <c r="AT97" s="213">
        <f t="shared" si="35"/>
        <v>0</v>
      </c>
      <c r="AU97" s="7"/>
      <c r="AV97" s="238">
        <f>+IF(OR(+ROUND(O97,2)+ROUND(Q97,2)&gt;ROUND(P97,2)+ROUND(R97,2),+ABS(ROUND(O97,2)+ROUND(Q97,2))&gt;+ABS(ROUND(P97,2)+ROUND(R97,2))),+(ROUND(O97,2)+ROUND(Q97,2))-(ROUND(P97,2)+ROUND(R97,2)),0)</f>
        <v>0</v>
      </c>
      <c r="AW97" s="214"/>
      <c r="AX97" s="237">
        <f>+IF(OR(AC97&lt;&gt;0,AD97&lt;&gt;0,AE97&lt;&gt;0,AF97&lt;&gt;0,AG97&lt;&gt;0,AH97&lt;&gt;0),+IF(ABS(AC97+AE97)-ABS(AD97+AF97)&lt;&gt;0,ABS(AC97+AE97)-ABS(AD97+AF97),1),0)</f>
        <v>0</v>
      </c>
      <c r="AY97" s="7"/>
      <c r="AZ97" s="7"/>
      <c r="BA97" s="7"/>
      <c r="BB97" s="7"/>
      <c r="BC97" s="7"/>
      <c r="BD97" s="7"/>
    </row>
    <row r="98" spans="1:56" x14ac:dyDescent="0.25">
      <c r="A98" s="303">
        <v>2416</v>
      </c>
      <c r="B98" s="304" t="s">
        <v>132</v>
      </c>
      <c r="C98" s="220"/>
      <c r="D98" s="220"/>
      <c r="E98" s="220"/>
      <c r="F98" s="220"/>
      <c r="G98" s="220"/>
      <c r="H98" s="220"/>
      <c r="I98" s="220"/>
      <c r="J98" s="220"/>
      <c r="K98" s="220"/>
      <c r="L98" s="261"/>
      <c r="M98" s="196" t="s">
        <v>56</v>
      </c>
      <c r="N98" s="305">
        <f t="shared" si="37"/>
        <v>2416</v>
      </c>
      <c r="O98" s="250">
        <v>0</v>
      </c>
      <c r="P98" s="251"/>
      <c r="Q98" s="200"/>
      <c r="R98" s="199"/>
      <c r="S98" s="235">
        <v>0</v>
      </c>
      <c r="T98" s="210">
        <f t="shared" si="39"/>
        <v>0</v>
      </c>
      <c r="U98" s="196"/>
      <c r="V98" s="225">
        <v>0</v>
      </c>
      <c r="W98" s="226">
        <v>0</v>
      </c>
      <c r="X98" s="254">
        <v>0</v>
      </c>
      <c r="Y98" s="255">
        <v>0</v>
      </c>
      <c r="Z98" s="254">
        <v>0</v>
      </c>
      <c r="AA98" s="256">
        <v>0</v>
      </c>
      <c r="AB98" s="196"/>
      <c r="AC98" s="250">
        <v>0</v>
      </c>
      <c r="AD98" s="257">
        <v>0</v>
      </c>
      <c r="AE98" s="252">
        <v>0</v>
      </c>
      <c r="AF98" s="257">
        <v>0</v>
      </c>
      <c r="AG98" s="235">
        <v>0</v>
      </c>
      <c r="AH98" s="210">
        <f t="shared" si="40"/>
        <v>0</v>
      </c>
      <c r="AI98" s="196"/>
      <c r="AJ98" s="305">
        <f t="shared" si="20"/>
        <v>2416</v>
      </c>
      <c r="AK98" s="250">
        <v>0</v>
      </c>
      <c r="AL98" s="306">
        <f t="shared" si="42"/>
        <v>0</v>
      </c>
      <c r="AM98" s="307">
        <f t="shared" si="42"/>
        <v>0</v>
      </c>
      <c r="AN98" s="306">
        <f t="shared" si="42"/>
        <v>0</v>
      </c>
      <c r="AO98" s="235">
        <v>0</v>
      </c>
      <c r="AP98" s="210">
        <f t="shared" si="41"/>
        <v>0</v>
      </c>
      <c r="AQ98" s="7"/>
      <c r="AR98" s="211">
        <f t="shared" si="33"/>
        <v>0</v>
      </c>
      <c r="AS98" s="212">
        <f t="shared" si="34"/>
        <v>0</v>
      </c>
      <c r="AT98" s="213">
        <f t="shared" si="35"/>
        <v>0</v>
      </c>
      <c r="AU98" s="7"/>
      <c r="AV98" s="238">
        <f>+IF(OR(+ROUND(O98,2)+ROUND(Q98,2)&gt;ROUND(P98,2)+ROUND(R98,2),+ABS(ROUND(O98,2)+ROUND(Q98,2))&gt;+ABS(ROUND(P98,2)+ROUND(R98,2))),+(ROUND(O98,2)+ROUND(Q98,2))-(ROUND(P98,2)+ROUND(R98,2)),0)</f>
        <v>0</v>
      </c>
      <c r="AW98" s="214"/>
      <c r="AX98" s="237">
        <f>+IF(OR(AC98&lt;&gt;0,AD98&lt;&gt;0,AE98&lt;&gt;0,AF98&lt;&gt;0,AG98&lt;&gt;0,AH98&lt;&gt;0),+IF(ABS(AC98+AE98)-ABS(AD98+AF98)&lt;&gt;0,ABS(AC98+AE98)-ABS(AD98+AF98),1),0)</f>
        <v>0</v>
      </c>
      <c r="AY98" s="7"/>
      <c r="AZ98" s="7"/>
      <c r="BA98" s="7"/>
      <c r="BB98" s="7"/>
      <c r="BC98" s="7"/>
      <c r="BD98" s="7"/>
    </row>
    <row r="99" spans="1:56" x14ac:dyDescent="0.25">
      <c r="A99" s="303">
        <v>2417</v>
      </c>
      <c r="B99" s="304" t="s">
        <v>133</v>
      </c>
      <c r="C99" s="303"/>
      <c r="D99" s="304"/>
      <c r="E99" s="303"/>
      <c r="F99" s="304"/>
      <c r="G99" s="220"/>
      <c r="H99" s="220"/>
      <c r="I99" s="220"/>
      <c r="J99" s="220"/>
      <c r="K99" s="220"/>
      <c r="L99" s="261"/>
      <c r="M99" s="196" t="s">
        <v>56</v>
      </c>
      <c r="N99" s="305">
        <f t="shared" si="37"/>
        <v>2417</v>
      </c>
      <c r="O99" s="250">
        <v>0</v>
      </c>
      <c r="P99" s="257">
        <v>0</v>
      </c>
      <c r="Q99" s="252">
        <v>0</v>
      </c>
      <c r="R99" s="257">
        <v>0</v>
      </c>
      <c r="S99" s="235">
        <v>0</v>
      </c>
      <c r="T99" s="210">
        <f t="shared" si="39"/>
        <v>0</v>
      </c>
      <c r="U99" s="196"/>
      <c r="V99" s="308">
        <v>0</v>
      </c>
      <c r="W99" s="255">
        <v>0</v>
      </c>
      <c r="X99" s="254">
        <v>0</v>
      </c>
      <c r="Y99" s="255">
        <v>0</v>
      </c>
      <c r="Z99" s="254">
        <v>0</v>
      </c>
      <c r="AA99" s="256">
        <v>0</v>
      </c>
      <c r="AB99" s="196"/>
      <c r="AC99" s="233">
        <v>0</v>
      </c>
      <c r="AD99" s="224"/>
      <c r="AE99" s="200"/>
      <c r="AF99" s="199"/>
      <c r="AG99" s="235">
        <v>0</v>
      </c>
      <c r="AH99" s="210">
        <f>+IF(ABS(+AC99+AE99)&lt;=ABS(AD99+AF99),-AC99+AD99-AE99+AF99,0)</f>
        <v>0</v>
      </c>
      <c r="AI99" s="196"/>
      <c r="AJ99" s="305">
        <f>+N99</f>
        <v>2417</v>
      </c>
      <c r="AK99" s="250">
        <v>0</v>
      </c>
      <c r="AL99" s="306">
        <f t="shared" si="42"/>
        <v>0</v>
      </c>
      <c r="AM99" s="307">
        <f t="shared" si="42"/>
        <v>0</v>
      </c>
      <c r="AN99" s="306">
        <f t="shared" si="42"/>
        <v>0</v>
      </c>
      <c r="AO99" s="235">
        <v>0</v>
      </c>
      <c r="AP99" s="210">
        <f t="shared" si="41"/>
        <v>0</v>
      </c>
      <c r="AQ99" s="7"/>
      <c r="AR99" s="211">
        <f>+ROUND(+SUM(AK99-AL99)-SUM(O99-P99)-SUM(V99-W99)-SUM(AC99-AD99),2)</f>
        <v>0</v>
      </c>
      <c r="AS99" s="212">
        <f>+ROUND(+SUM(AM99-AN99)-SUM(Q99-R99)-SUM(X99-Y99)-SUM(AE99-AF99),2)</f>
        <v>0</v>
      </c>
      <c r="AT99" s="213">
        <f>+ROUND(+SUM(AO99-AP99)-SUM(S99-T99)-SUM(Z99-AA99)-SUM(AG99-AH99),2)</f>
        <v>0</v>
      </c>
      <c r="AU99" s="7"/>
      <c r="AV99" s="237">
        <f>+IF(OR(O99&lt;&gt;0,P99&lt;&gt;0,Q99&lt;&gt;0,R99&lt;&gt;0,S99&lt;&gt;0,T99&lt;&gt;0),+IF(ABS(O99+Q99)-ABS(P99+R99)&lt;&gt;0,ABS(O99+Q99)-ABS(P99+R99),1),0)</f>
        <v>0</v>
      </c>
      <c r="AW99" s="214"/>
      <c r="AX99" s="238">
        <f>+IF(OR(+ROUND(AC99,2)+ROUND(AE99,2)&gt;ROUND(AD99,2)+ROUND(AF99,2),+ABS(ROUND(AC99,2)+ROUND(AE99,2))&gt;+ABS(ROUND(AD99,2)+ROUND(AF99,2))),+(ROUND(AC99,2)+ROUND(AE99,2))-(ROUND(AD99,2)+ROUND(AF99,2)),0)</f>
        <v>0</v>
      </c>
      <c r="AY99" s="7"/>
      <c r="AZ99" s="7"/>
      <c r="BA99" s="7"/>
      <c r="BB99" s="7"/>
      <c r="BC99" s="7"/>
      <c r="BD99" s="7"/>
    </row>
    <row r="100" spans="1:56" x14ac:dyDescent="0.25">
      <c r="A100" s="303">
        <v>2419</v>
      </c>
      <c r="B100" s="304" t="s">
        <v>134</v>
      </c>
      <c r="C100" s="220"/>
      <c r="D100" s="220"/>
      <c r="E100" s="220"/>
      <c r="F100" s="220"/>
      <c r="G100" s="220"/>
      <c r="H100" s="220"/>
      <c r="I100" s="220"/>
      <c r="J100" s="220"/>
      <c r="K100" s="220"/>
      <c r="L100" s="261"/>
      <c r="M100" s="196" t="s">
        <v>56</v>
      </c>
      <c r="N100" s="305">
        <f t="shared" si="37"/>
        <v>2419</v>
      </c>
      <c r="O100" s="250">
        <v>0</v>
      </c>
      <c r="P100" s="251"/>
      <c r="Q100" s="302"/>
      <c r="R100" s="224"/>
      <c r="S100" s="235">
        <v>0</v>
      </c>
      <c r="T100" s="210">
        <f t="shared" si="39"/>
        <v>0</v>
      </c>
      <c r="U100" s="196"/>
      <c r="V100" s="225">
        <v>0</v>
      </c>
      <c r="W100" s="226">
        <v>0</v>
      </c>
      <c r="X100" s="254">
        <v>0</v>
      </c>
      <c r="Y100" s="255">
        <v>0</v>
      </c>
      <c r="Z100" s="254">
        <v>0</v>
      </c>
      <c r="AA100" s="256">
        <v>0</v>
      </c>
      <c r="AB100" s="196"/>
      <c r="AC100" s="233">
        <v>0</v>
      </c>
      <c r="AD100" s="224"/>
      <c r="AE100" s="200"/>
      <c r="AF100" s="199"/>
      <c r="AG100" s="235">
        <v>0</v>
      </c>
      <c r="AH100" s="210">
        <f>+IF(ABS(+AC100+AE100)&lt;=ABS(AD100+AF100),-AC100+AD100-AE100+AF100,0)</f>
        <v>0</v>
      </c>
      <c r="AI100" s="196"/>
      <c r="AJ100" s="305">
        <f t="shared" si="20"/>
        <v>2419</v>
      </c>
      <c r="AK100" s="250">
        <v>0</v>
      </c>
      <c r="AL100" s="306">
        <f t="shared" si="42"/>
        <v>0</v>
      </c>
      <c r="AM100" s="307">
        <f t="shared" si="42"/>
        <v>0</v>
      </c>
      <c r="AN100" s="306">
        <f t="shared" si="42"/>
        <v>0</v>
      </c>
      <c r="AO100" s="235">
        <v>0</v>
      </c>
      <c r="AP100" s="210">
        <f t="shared" si="41"/>
        <v>0</v>
      </c>
      <c r="AQ100" s="7"/>
      <c r="AR100" s="211">
        <f t="shared" si="33"/>
        <v>0</v>
      </c>
      <c r="AS100" s="212">
        <f t="shared" si="34"/>
        <v>0</v>
      </c>
      <c r="AT100" s="213">
        <f t="shared" si="35"/>
        <v>0</v>
      </c>
      <c r="AU100" s="7"/>
      <c r="AV100" s="238">
        <f>+IF(OR(+ROUND(O100,2)+ROUND(Q100,2)&gt;ROUND(P100,2)+ROUND(R100,2),+ABS(ROUND(O100,2)+ROUND(Q100,2))&gt;+ABS(ROUND(P100,2)+ROUND(R100,2))),+(ROUND(O100,2)+ROUND(Q100,2))-(ROUND(P100,2)+ROUND(R100,2)),0)</f>
        <v>0</v>
      </c>
      <c r="AW100" s="214"/>
      <c r="AX100" s="238">
        <f>+IF(OR(+ROUND(AC100,2)+ROUND(AE100,2)&gt;ROUND(AD100,2)+ROUND(AF100,2),+ABS(ROUND(AC100,2)+ROUND(AE100,2))&gt;+ABS(ROUND(AD100,2)+ROUND(AF100,2))),+(ROUND(AC100,2)+ROUND(AE100,2))-(ROUND(AD100,2)+ROUND(AF100,2)),0)</f>
        <v>0</v>
      </c>
      <c r="AY100" s="7"/>
      <c r="AZ100" s="7"/>
      <c r="BA100" s="7"/>
      <c r="BB100" s="7"/>
      <c r="BC100" s="7"/>
      <c r="BD100" s="7"/>
    </row>
    <row r="101" spans="1:56" x14ac:dyDescent="0.25">
      <c r="A101" s="309">
        <v>2420</v>
      </c>
      <c r="B101" s="310" t="s">
        <v>135</v>
      </c>
      <c r="C101" s="310"/>
      <c r="D101" s="310"/>
      <c r="E101" s="310"/>
      <c r="F101" s="310"/>
      <c r="G101" s="310"/>
      <c r="H101" s="310"/>
      <c r="I101" s="310"/>
      <c r="J101" s="310"/>
      <c r="K101" s="310"/>
      <c r="L101" s="311"/>
      <c r="M101" s="196" t="s">
        <v>56</v>
      </c>
      <c r="N101" s="312">
        <f t="shared" si="37"/>
        <v>2420</v>
      </c>
      <c r="O101" s="313">
        <v>0</v>
      </c>
      <c r="P101" s="314"/>
      <c r="Q101" s="315"/>
      <c r="R101" s="271"/>
      <c r="S101" s="272">
        <v>0</v>
      </c>
      <c r="T101" s="273">
        <f t="shared" si="39"/>
        <v>0</v>
      </c>
      <c r="U101" s="196"/>
      <c r="V101" s="274">
        <v>0</v>
      </c>
      <c r="W101" s="275">
        <v>0</v>
      </c>
      <c r="X101" s="316">
        <v>0</v>
      </c>
      <c r="Y101" s="317">
        <v>0</v>
      </c>
      <c r="Z101" s="316">
        <v>0</v>
      </c>
      <c r="AA101" s="318">
        <v>0</v>
      </c>
      <c r="AB101" s="196"/>
      <c r="AC101" s="313">
        <v>0</v>
      </c>
      <c r="AD101" s="319">
        <v>0</v>
      </c>
      <c r="AE101" s="320">
        <v>0</v>
      </c>
      <c r="AF101" s="319">
        <v>0</v>
      </c>
      <c r="AG101" s="235">
        <v>0</v>
      </c>
      <c r="AH101" s="210">
        <f t="shared" si="40"/>
        <v>0</v>
      </c>
      <c r="AI101" s="196"/>
      <c r="AJ101" s="312">
        <f t="shared" si="20"/>
        <v>2420</v>
      </c>
      <c r="AK101" s="250">
        <v>0</v>
      </c>
      <c r="AL101" s="306">
        <f t="shared" si="42"/>
        <v>0</v>
      </c>
      <c r="AM101" s="307">
        <f t="shared" si="42"/>
        <v>0</v>
      </c>
      <c r="AN101" s="306">
        <f t="shared" si="42"/>
        <v>0</v>
      </c>
      <c r="AO101" s="235">
        <v>0</v>
      </c>
      <c r="AP101" s="210">
        <f t="shared" si="41"/>
        <v>0</v>
      </c>
      <c r="AQ101" s="7"/>
      <c r="AR101" s="281">
        <f t="shared" si="33"/>
        <v>0</v>
      </c>
      <c r="AS101" s="282">
        <f t="shared" si="34"/>
        <v>0</v>
      </c>
      <c r="AT101" s="283">
        <f t="shared" si="35"/>
        <v>0</v>
      </c>
      <c r="AU101" s="7"/>
      <c r="AV101" s="238">
        <f>+IF(OR(+ROUND(O101,2)+ROUND(Q101,2)&gt;ROUND(P101,2)+ROUND(R101,2),+ABS(ROUND(O101,2)+ROUND(Q101,2))&gt;+ABS(ROUND(P101,2)+ROUND(R101,2))),+(ROUND(O101,2)+ROUND(Q101,2))-(ROUND(P101,2)+ROUND(R101,2)),0)</f>
        <v>0</v>
      </c>
      <c r="AW101" s="214"/>
      <c r="AX101" s="237">
        <f>+IF(OR(AC101&lt;&gt;0,AD101&lt;&gt;0,AE101&lt;&gt;0,AF101&lt;&gt;0,AG101&lt;&gt;0,AH101&lt;&gt;0),+IF(ABS(AC101+AE101)-ABS(AD101+AF101)&lt;&gt;0,ABS(AC101+AE101)-ABS(AD101+AF101),1),0)</f>
        <v>0</v>
      </c>
      <c r="AY101" s="7"/>
      <c r="AZ101" s="7"/>
      <c r="BA101" s="7"/>
      <c r="BB101" s="7"/>
      <c r="BC101" s="7"/>
      <c r="BD101" s="7"/>
    </row>
    <row r="102" spans="1:56" x14ac:dyDescent="0.25">
      <c r="A102" s="284" t="s">
        <v>136</v>
      </c>
      <c r="B102" s="285"/>
      <c r="C102" s="285"/>
      <c r="D102" s="285"/>
      <c r="E102" s="285"/>
      <c r="F102" s="285"/>
      <c r="G102" s="285"/>
      <c r="H102" s="285"/>
      <c r="I102" s="285"/>
      <c r="J102" s="285"/>
      <c r="K102" s="285"/>
      <c r="L102" s="286"/>
      <c r="M102" s="196" t="s">
        <v>56</v>
      </c>
      <c r="N102" s="287">
        <v>3</v>
      </c>
      <c r="O102" s="288"/>
      <c r="P102" s="289"/>
      <c r="Q102" s="290"/>
      <c r="R102" s="289"/>
      <c r="S102" s="290"/>
      <c r="T102" s="291"/>
      <c r="U102" s="196"/>
      <c r="V102" s="292"/>
      <c r="W102" s="293"/>
      <c r="X102" s="294"/>
      <c r="Y102" s="293"/>
      <c r="Z102" s="294"/>
      <c r="AA102" s="295"/>
      <c r="AB102" s="196"/>
      <c r="AC102" s="288"/>
      <c r="AD102" s="289"/>
      <c r="AE102" s="290"/>
      <c r="AF102" s="289"/>
      <c r="AG102" s="290"/>
      <c r="AH102" s="291"/>
      <c r="AI102" s="196"/>
      <c r="AJ102" s="296">
        <f t="shared" si="20"/>
        <v>3</v>
      </c>
      <c r="AK102" s="288"/>
      <c r="AL102" s="289"/>
      <c r="AM102" s="290"/>
      <c r="AN102" s="289"/>
      <c r="AO102" s="290"/>
      <c r="AP102" s="291"/>
      <c r="AQ102" s="7"/>
      <c r="AR102" s="297"/>
      <c r="AS102" s="298"/>
      <c r="AT102" s="299"/>
      <c r="AU102" s="7"/>
      <c r="AV102" s="7"/>
      <c r="AW102" s="214"/>
      <c r="AX102" s="214"/>
      <c r="AY102" s="7"/>
      <c r="AZ102" s="7"/>
      <c r="BA102" s="7"/>
      <c r="BB102" s="7"/>
      <c r="BC102" s="7"/>
      <c r="BD102" s="7"/>
    </row>
    <row r="103" spans="1:56" x14ac:dyDescent="0.25">
      <c r="A103" s="192">
        <v>3010</v>
      </c>
      <c r="B103" s="194" t="s">
        <v>137</v>
      </c>
      <c r="C103" s="194"/>
      <c r="D103" s="194"/>
      <c r="E103" s="194"/>
      <c r="F103" s="194"/>
      <c r="G103" s="194"/>
      <c r="H103" s="194"/>
      <c r="I103" s="194"/>
      <c r="J103" s="194"/>
      <c r="K103" s="194"/>
      <c r="L103" s="195"/>
      <c r="M103" s="196" t="s">
        <v>56</v>
      </c>
      <c r="N103" s="197">
        <f t="shared" ref="N103:N112" si="43">+A103</f>
        <v>3010</v>
      </c>
      <c r="O103" s="198"/>
      <c r="P103" s="300">
        <v>0</v>
      </c>
      <c r="Q103" s="200"/>
      <c r="R103" s="199"/>
      <c r="S103" s="201">
        <f t="shared" ref="S103:S112" si="44">+IF(ABS(+O103+Q103)&gt;=ABS(P103+R103),+O103-P103+Q103-R103,0)</f>
        <v>0</v>
      </c>
      <c r="T103" s="301">
        <v>0</v>
      </c>
      <c r="U103" s="196"/>
      <c r="V103" s="203">
        <v>0</v>
      </c>
      <c r="W103" s="204">
        <v>0</v>
      </c>
      <c r="X103" s="205">
        <v>0</v>
      </c>
      <c r="Y103" s="204">
        <v>0</v>
      </c>
      <c r="Z103" s="205">
        <v>0</v>
      </c>
      <c r="AA103" s="206">
        <v>0</v>
      </c>
      <c r="AB103" s="196"/>
      <c r="AC103" s="198"/>
      <c r="AD103" s="300">
        <v>0</v>
      </c>
      <c r="AE103" s="200"/>
      <c r="AF103" s="199"/>
      <c r="AG103" s="201">
        <f t="shared" ref="AG103:AG112" si="45">+IF(ABS(+AC103+AE103)&gt;=ABS(AD103+AF103),+AC103-AD103+AE103-AF103,0)</f>
        <v>0</v>
      </c>
      <c r="AH103" s="301">
        <v>0</v>
      </c>
      <c r="AI103" s="196"/>
      <c r="AJ103" s="207">
        <f t="shared" si="20"/>
        <v>3010</v>
      </c>
      <c r="AK103" s="208">
        <f t="shared" ref="AK103:AK112" si="46">+ROUND(+O103+V103+AC103,2)</f>
        <v>0</v>
      </c>
      <c r="AL103" s="300">
        <v>0</v>
      </c>
      <c r="AM103" s="201">
        <f t="shared" ref="AM103:AN112" si="47">+ROUND(+Q103+X103+AE103,2)</f>
        <v>0</v>
      </c>
      <c r="AN103" s="209">
        <f t="shared" si="47"/>
        <v>0</v>
      </c>
      <c r="AO103" s="201">
        <f t="shared" ref="AO103:AO112" si="48">+S103+Z103+AG103</f>
        <v>0</v>
      </c>
      <c r="AP103" s="301">
        <v>0</v>
      </c>
      <c r="AQ103" s="7"/>
      <c r="AR103" s="211">
        <f t="shared" ref="AR103:AR112" si="49">+ROUND(+SUM(AK103-AL103)-SUM(O103-P103)-SUM(V103-W103)-SUM(AC103-AD103),2)</f>
        <v>0</v>
      </c>
      <c r="AS103" s="212">
        <f t="shared" ref="AS103:AS112" si="50">+ROUND(+SUM(AM103-AN103)-SUM(Q103-R103)-SUM(X103-Y103)-SUM(AE103-AF103),2)</f>
        <v>0</v>
      </c>
      <c r="AT103" s="213">
        <f t="shared" ref="AT103:AT112" si="51">+ROUND(+SUM(AO103-AP103)-SUM(S103-T103)-SUM(Z103-AA103)-SUM(AG103-AH103),2)</f>
        <v>0</v>
      </c>
      <c r="AU103" s="7"/>
      <c r="AV103" s="243">
        <f t="shared" ref="AV103:AV112" si="52">+IF(OR(ROUND(P103,2)+ROUND(R103,2)&gt;+ROUND(O103,2)+ROUND(Q103,2),+ABS(ROUND(P103,2)+ROUND(R103,2))&gt;+ABS(ROUND(O103,2)+ROUND(Q103,2))),+(ROUND(P103,2)+ROUND(R103,2))-(ROUND(O103,2)+ROUND(Q103,2)),0)</f>
        <v>0</v>
      </c>
      <c r="AW103" s="214"/>
      <c r="AX103" s="243">
        <f t="shared" ref="AX103:AX112" si="53">+IF(OR(ROUND(AD103,2)+ROUND(AF103,2)&gt;+ROUND(AC103,2)+ROUND(AE103,2),+ABS(ROUND(AD103,2)+ROUND(AF103,2))&gt;+ABS(ROUND(AC103,2)+ROUND(AE103,2))),+(ROUND(AD103,2)+ROUND(AF103,2))-(ROUND(AC103,2)+ROUND(AE103,2)),0)</f>
        <v>0</v>
      </c>
      <c r="AY103" s="7"/>
      <c r="AZ103" s="7"/>
      <c r="BA103" s="7"/>
      <c r="BB103" s="7"/>
      <c r="BC103" s="7"/>
      <c r="BD103" s="7"/>
    </row>
    <row r="104" spans="1:56" x14ac:dyDescent="0.25">
      <c r="A104" s="218">
        <v>3020</v>
      </c>
      <c r="B104" s="220" t="s">
        <v>138</v>
      </c>
      <c r="C104" s="220"/>
      <c r="D104" s="220"/>
      <c r="E104" s="220"/>
      <c r="F104" s="220"/>
      <c r="G104" s="220"/>
      <c r="H104" s="220"/>
      <c r="I104" s="220"/>
      <c r="J104" s="220"/>
      <c r="K104" s="220"/>
      <c r="L104" s="221"/>
      <c r="M104" s="196" t="s">
        <v>56</v>
      </c>
      <c r="N104" s="222">
        <f t="shared" si="43"/>
        <v>3020</v>
      </c>
      <c r="O104" s="223"/>
      <c r="P104" s="234">
        <v>0</v>
      </c>
      <c r="Q104" s="200"/>
      <c r="R104" s="199"/>
      <c r="S104" s="242">
        <f t="shared" si="44"/>
        <v>0</v>
      </c>
      <c r="T104" s="236">
        <v>0</v>
      </c>
      <c r="U104" s="196"/>
      <c r="V104" s="225">
        <v>0</v>
      </c>
      <c r="W104" s="226">
        <v>0</v>
      </c>
      <c r="X104" s="227">
        <v>0</v>
      </c>
      <c r="Y104" s="226">
        <v>0</v>
      </c>
      <c r="Z104" s="227">
        <v>0</v>
      </c>
      <c r="AA104" s="228">
        <v>0</v>
      </c>
      <c r="AB104" s="196"/>
      <c r="AC104" s="223"/>
      <c r="AD104" s="234">
        <v>0</v>
      </c>
      <c r="AE104" s="200"/>
      <c r="AF104" s="199"/>
      <c r="AG104" s="242">
        <f t="shared" si="45"/>
        <v>0</v>
      </c>
      <c r="AH104" s="236">
        <v>0</v>
      </c>
      <c r="AI104" s="196"/>
      <c r="AJ104" s="229">
        <f t="shared" si="20"/>
        <v>3020</v>
      </c>
      <c r="AK104" s="208">
        <f t="shared" si="46"/>
        <v>0</v>
      </c>
      <c r="AL104" s="234">
        <v>0</v>
      </c>
      <c r="AM104" s="201">
        <f t="shared" si="47"/>
        <v>0</v>
      </c>
      <c r="AN104" s="209">
        <f t="shared" si="47"/>
        <v>0</v>
      </c>
      <c r="AO104" s="201">
        <f t="shared" si="48"/>
        <v>0</v>
      </c>
      <c r="AP104" s="236">
        <v>0</v>
      </c>
      <c r="AQ104" s="7"/>
      <c r="AR104" s="211">
        <f t="shared" si="49"/>
        <v>0</v>
      </c>
      <c r="AS104" s="212">
        <f t="shared" si="50"/>
        <v>0</v>
      </c>
      <c r="AT104" s="213">
        <f t="shared" si="51"/>
        <v>0</v>
      </c>
      <c r="AU104" s="7"/>
      <c r="AV104" s="243">
        <f t="shared" si="52"/>
        <v>0</v>
      </c>
      <c r="AW104" s="214"/>
      <c r="AX104" s="243">
        <f t="shared" si="53"/>
        <v>0</v>
      </c>
      <c r="AY104" s="7"/>
      <c r="AZ104" s="7"/>
      <c r="BA104" s="7"/>
      <c r="BB104" s="7"/>
      <c r="BC104" s="7"/>
      <c r="BD104" s="7"/>
    </row>
    <row r="105" spans="1:56" x14ac:dyDescent="0.25">
      <c r="A105" s="218">
        <v>3030</v>
      </c>
      <c r="B105" s="220" t="s">
        <v>139</v>
      </c>
      <c r="C105" s="220"/>
      <c r="D105" s="220"/>
      <c r="E105" s="220"/>
      <c r="F105" s="220"/>
      <c r="G105" s="220"/>
      <c r="H105" s="220"/>
      <c r="I105" s="220"/>
      <c r="J105" s="220"/>
      <c r="K105" s="220"/>
      <c r="L105" s="221"/>
      <c r="M105" s="196" t="s">
        <v>56</v>
      </c>
      <c r="N105" s="222">
        <f t="shared" si="43"/>
        <v>3030</v>
      </c>
      <c r="O105" s="223"/>
      <c r="P105" s="234">
        <v>0</v>
      </c>
      <c r="Q105" s="200"/>
      <c r="R105" s="199"/>
      <c r="S105" s="242">
        <f t="shared" si="44"/>
        <v>0</v>
      </c>
      <c r="T105" s="236">
        <v>0</v>
      </c>
      <c r="U105" s="196"/>
      <c r="V105" s="225">
        <v>0</v>
      </c>
      <c r="W105" s="226">
        <v>0</v>
      </c>
      <c r="X105" s="227">
        <v>0</v>
      </c>
      <c r="Y105" s="226">
        <v>0</v>
      </c>
      <c r="Z105" s="227">
        <v>0</v>
      </c>
      <c r="AA105" s="228">
        <v>0</v>
      </c>
      <c r="AB105" s="196"/>
      <c r="AC105" s="223"/>
      <c r="AD105" s="234">
        <v>0</v>
      </c>
      <c r="AE105" s="302"/>
      <c r="AF105" s="224"/>
      <c r="AG105" s="242">
        <f t="shared" si="45"/>
        <v>0</v>
      </c>
      <c r="AH105" s="236">
        <v>0</v>
      </c>
      <c r="AI105" s="196"/>
      <c r="AJ105" s="229">
        <f t="shared" si="20"/>
        <v>3030</v>
      </c>
      <c r="AK105" s="208">
        <f t="shared" si="46"/>
        <v>0</v>
      </c>
      <c r="AL105" s="234">
        <v>0</v>
      </c>
      <c r="AM105" s="201">
        <f t="shared" si="47"/>
        <v>0</v>
      </c>
      <c r="AN105" s="209">
        <f t="shared" si="47"/>
        <v>0</v>
      </c>
      <c r="AO105" s="201">
        <f t="shared" si="48"/>
        <v>0</v>
      </c>
      <c r="AP105" s="236">
        <v>0</v>
      </c>
      <c r="AQ105" s="7"/>
      <c r="AR105" s="211">
        <f t="shared" si="49"/>
        <v>0</v>
      </c>
      <c r="AS105" s="212">
        <f t="shared" si="50"/>
        <v>0</v>
      </c>
      <c r="AT105" s="213">
        <f t="shared" si="51"/>
        <v>0</v>
      </c>
      <c r="AU105" s="7"/>
      <c r="AV105" s="243">
        <f t="shared" si="52"/>
        <v>0</v>
      </c>
      <c r="AW105" s="214"/>
      <c r="AX105" s="243">
        <f t="shared" si="53"/>
        <v>0</v>
      </c>
      <c r="AY105" s="7"/>
      <c r="AZ105" s="7"/>
      <c r="BA105" s="7"/>
      <c r="BB105" s="7"/>
      <c r="BC105" s="7"/>
      <c r="BD105" s="7"/>
    </row>
    <row r="106" spans="1:56" x14ac:dyDescent="0.25">
      <c r="A106" s="218">
        <v>3040</v>
      </c>
      <c r="B106" s="220" t="s">
        <v>140</v>
      </c>
      <c r="C106" s="220"/>
      <c r="D106" s="220"/>
      <c r="E106" s="220"/>
      <c r="F106" s="220"/>
      <c r="G106" s="220"/>
      <c r="H106" s="220"/>
      <c r="I106" s="220"/>
      <c r="J106" s="220"/>
      <c r="K106" s="220"/>
      <c r="L106" s="221"/>
      <c r="M106" s="196" t="s">
        <v>56</v>
      </c>
      <c r="N106" s="222">
        <f t="shared" si="43"/>
        <v>3040</v>
      </c>
      <c r="O106" s="223"/>
      <c r="P106" s="234">
        <v>0</v>
      </c>
      <c r="Q106" s="200"/>
      <c r="R106" s="199"/>
      <c r="S106" s="242">
        <f t="shared" si="44"/>
        <v>0</v>
      </c>
      <c r="T106" s="236">
        <v>0</v>
      </c>
      <c r="U106" s="196"/>
      <c r="V106" s="225">
        <v>0</v>
      </c>
      <c r="W106" s="226">
        <v>0</v>
      </c>
      <c r="X106" s="227">
        <v>0</v>
      </c>
      <c r="Y106" s="226">
        <v>0</v>
      </c>
      <c r="Z106" s="227">
        <v>0</v>
      </c>
      <c r="AA106" s="228">
        <v>0</v>
      </c>
      <c r="AB106" s="196"/>
      <c r="AC106" s="223"/>
      <c r="AD106" s="234">
        <v>0</v>
      </c>
      <c r="AE106" s="200"/>
      <c r="AF106" s="199"/>
      <c r="AG106" s="242">
        <f t="shared" si="45"/>
        <v>0</v>
      </c>
      <c r="AH106" s="236">
        <v>0</v>
      </c>
      <c r="AI106" s="196"/>
      <c r="AJ106" s="229">
        <f t="shared" si="20"/>
        <v>3040</v>
      </c>
      <c r="AK106" s="208">
        <f t="shared" si="46"/>
        <v>0</v>
      </c>
      <c r="AL106" s="234">
        <v>0</v>
      </c>
      <c r="AM106" s="201">
        <f t="shared" si="47"/>
        <v>0</v>
      </c>
      <c r="AN106" s="209">
        <f t="shared" si="47"/>
        <v>0</v>
      </c>
      <c r="AO106" s="201">
        <f t="shared" si="48"/>
        <v>0</v>
      </c>
      <c r="AP106" s="236">
        <v>0</v>
      </c>
      <c r="AQ106" s="7"/>
      <c r="AR106" s="211">
        <f t="shared" si="49"/>
        <v>0</v>
      </c>
      <c r="AS106" s="212">
        <f t="shared" si="50"/>
        <v>0</v>
      </c>
      <c r="AT106" s="213">
        <f t="shared" si="51"/>
        <v>0</v>
      </c>
      <c r="AU106" s="7"/>
      <c r="AV106" s="243">
        <f t="shared" si="52"/>
        <v>0</v>
      </c>
      <c r="AW106" s="214"/>
      <c r="AX106" s="243">
        <f t="shared" si="53"/>
        <v>0</v>
      </c>
      <c r="AY106" s="7"/>
      <c r="AZ106" s="7"/>
      <c r="BA106" s="7"/>
      <c r="BB106" s="7"/>
      <c r="BC106" s="7"/>
      <c r="BD106" s="7"/>
    </row>
    <row r="107" spans="1:56" x14ac:dyDescent="0.25">
      <c r="A107" s="218">
        <v>3100</v>
      </c>
      <c r="B107" s="220" t="s">
        <v>141</v>
      </c>
      <c r="C107" s="220"/>
      <c r="D107" s="220"/>
      <c r="E107" s="220"/>
      <c r="F107" s="220"/>
      <c r="G107" s="220"/>
      <c r="H107" s="220"/>
      <c r="I107" s="220"/>
      <c r="J107" s="220"/>
      <c r="K107" s="220"/>
      <c r="L107" s="221"/>
      <c r="M107" s="196" t="s">
        <v>56</v>
      </c>
      <c r="N107" s="222">
        <f t="shared" si="43"/>
        <v>3100</v>
      </c>
      <c r="O107" s="223"/>
      <c r="P107" s="234">
        <v>0</v>
      </c>
      <c r="Q107" s="200"/>
      <c r="R107" s="199"/>
      <c r="S107" s="242">
        <f t="shared" si="44"/>
        <v>0</v>
      </c>
      <c r="T107" s="236">
        <v>0</v>
      </c>
      <c r="U107" s="196"/>
      <c r="V107" s="225">
        <v>0</v>
      </c>
      <c r="W107" s="226">
        <v>0</v>
      </c>
      <c r="X107" s="227">
        <v>0</v>
      </c>
      <c r="Y107" s="226">
        <v>0</v>
      </c>
      <c r="Z107" s="227">
        <v>0</v>
      </c>
      <c r="AA107" s="228">
        <v>0</v>
      </c>
      <c r="AB107" s="196"/>
      <c r="AC107" s="223"/>
      <c r="AD107" s="234">
        <v>0</v>
      </c>
      <c r="AE107" s="200"/>
      <c r="AF107" s="199"/>
      <c r="AG107" s="242">
        <f t="shared" si="45"/>
        <v>0</v>
      </c>
      <c r="AH107" s="236">
        <v>0</v>
      </c>
      <c r="AI107" s="196"/>
      <c r="AJ107" s="229">
        <f t="shared" si="20"/>
        <v>3100</v>
      </c>
      <c r="AK107" s="208">
        <f t="shared" si="46"/>
        <v>0</v>
      </c>
      <c r="AL107" s="234">
        <v>0</v>
      </c>
      <c r="AM107" s="201">
        <f t="shared" si="47"/>
        <v>0</v>
      </c>
      <c r="AN107" s="209">
        <f t="shared" si="47"/>
        <v>0</v>
      </c>
      <c r="AO107" s="201">
        <f t="shared" si="48"/>
        <v>0</v>
      </c>
      <c r="AP107" s="236">
        <v>0</v>
      </c>
      <c r="AQ107" s="7"/>
      <c r="AR107" s="211">
        <f t="shared" si="49"/>
        <v>0</v>
      </c>
      <c r="AS107" s="212">
        <f t="shared" si="50"/>
        <v>0</v>
      </c>
      <c r="AT107" s="213">
        <f t="shared" si="51"/>
        <v>0</v>
      </c>
      <c r="AU107" s="7"/>
      <c r="AV107" s="243">
        <f t="shared" si="52"/>
        <v>0</v>
      </c>
      <c r="AW107" s="214"/>
      <c r="AX107" s="243">
        <f t="shared" si="53"/>
        <v>0</v>
      </c>
      <c r="AY107" s="7"/>
      <c r="AZ107" s="7"/>
      <c r="BA107" s="7"/>
      <c r="BB107" s="7"/>
      <c r="BC107" s="7"/>
      <c r="BD107" s="7"/>
    </row>
    <row r="108" spans="1:56" x14ac:dyDescent="0.25">
      <c r="A108" s="218">
        <v>3210</v>
      </c>
      <c r="B108" s="220" t="s">
        <v>142</v>
      </c>
      <c r="C108" s="220"/>
      <c r="D108" s="220"/>
      <c r="E108" s="220"/>
      <c r="F108" s="220"/>
      <c r="G108" s="220"/>
      <c r="H108" s="220"/>
      <c r="I108" s="220"/>
      <c r="J108" s="220"/>
      <c r="K108" s="220"/>
      <c r="L108" s="221"/>
      <c r="M108" s="196" t="s">
        <v>56</v>
      </c>
      <c r="N108" s="222">
        <f t="shared" si="43"/>
        <v>3210</v>
      </c>
      <c r="O108" s="223"/>
      <c r="P108" s="234">
        <v>0</v>
      </c>
      <c r="Q108" s="200"/>
      <c r="R108" s="199"/>
      <c r="S108" s="242">
        <f t="shared" si="44"/>
        <v>0</v>
      </c>
      <c r="T108" s="236">
        <v>0</v>
      </c>
      <c r="U108" s="196"/>
      <c r="V108" s="225">
        <v>0</v>
      </c>
      <c r="W108" s="226">
        <v>0</v>
      </c>
      <c r="X108" s="227">
        <v>0</v>
      </c>
      <c r="Y108" s="226">
        <v>0</v>
      </c>
      <c r="Z108" s="227">
        <v>0</v>
      </c>
      <c r="AA108" s="228">
        <v>0</v>
      </c>
      <c r="AB108" s="196"/>
      <c r="AC108" s="223"/>
      <c r="AD108" s="234">
        <v>0</v>
      </c>
      <c r="AE108" s="302"/>
      <c r="AF108" s="224"/>
      <c r="AG108" s="242">
        <f t="shared" si="45"/>
        <v>0</v>
      </c>
      <c r="AH108" s="236">
        <v>0</v>
      </c>
      <c r="AI108" s="196"/>
      <c r="AJ108" s="229">
        <f t="shared" si="20"/>
        <v>3210</v>
      </c>
      <c r="AK108" s="208">
        <f t="shared" si="46"/>
        <v>0</v>
      </c>
      <c r="AL108" s="234">
        <v>0</v>
      </c>
      <c r="AM108" s="201">
        <f t="shared" si="47"/>
        <v>0</v>
      </c>
      <c r="AN108" s="209">
        <f t="shared" si="47"/>
        <v>0</v>
      </c>
      <c r="AO108" s="201">
        <f t="shared" si="48"/>
        <v>0</v>
      </c>
      <c r="AP108" s="236">
        <v>0</v>
      </c>
      <c r="AQ108" s="7"/>
      <c r="AR108" s="211">
        <f t="shared" si="49"/>
        <v>0</v>
      </c>
      <c r="AS108" s="212">
        <f t="shared" si="50"/>
        <v>0</v>
      </c>
      <c r="AT108" s="213">
        <f t="shared" si="51"/>
        <v>0</v>
      </c>
      <c r="AU108" s="7"/>
      <c r="AV108" s="243">
        <f t="shared" si="52"/>
        <v>0</v>
      </c>
      <c r="AW108" s="214"/>
      <c r="AX108" s="243">
        <f t="shared" si="53"/>
        <v>0</v>
      </c>
      <c r="AY108" s="7"/>
      <c r="AZ108" s="7"/>
      <c r="BA108" s="7"/>
      <c r="BB108" s="7"/>
      <c r="BC108" s="7"/>
      <c r="BD108" s="7"/>
    </row>
    <row r="109" spans="1:56" x14ac:dyDescent="0.25">
      <c r="A109" s="218">
        <v>3220</v>
      </c>
      <c r="B109" s="220" t="s">
        <v>143</v>
      </c>
      <c r="C109" s="220"/>
      <c r="D109" s="220"/>
      <c r="E109" s="220"/>
      <c r="F109" s="220"/>
      <c r="G109" s="220"/>
      <c r="H109" s="220"/>
      <c r="I109" s="220"/>
      <c r="J109" s="220"/>
      <c r="K109" s="220"/>
      <c r="L109" s="221"/>
      <c r="M109" s="196" t="s">
        <v>56</v>
      </c>
      <c r="N109" s="222">
        <f t="shared" si="43"/>
        <v>3220</v>
      </c>
      <c r="O109" s="223"/>
      <c r="P109" s="234">
        <v>0</v>
      </c>
      <c r="Q109" s="200"/>
      <c r="R109" s="199"/>
      <c r="S109" s="242">
        <f t="shared" si="44"/>
        <v>0</v>
      </c>
      <c r="T109" s="236">
        <v>0</v>
      </c>
      <c r="U109" s="196"/>
      <c r="V109" s="225">
        <v>0</v>
      </c>
      <c r="W109" s="226">
        <v>0</v>
      </c>
      <c r="X109" s="227">
        <v>0</v>
      </c>
      <c r="Y109" s="226">
        <v>0</v>
      </c>
      <c r="Z109" s="227">
        <v>0</v>
      </c>
      <c r="AA109" s="228">
        <v>0</v>
      </c>
      <c r="AB109" s="196"/>
      <c r="AC109" s="223"/>
      <c r="AD109" s="234">
        <v>0</v>
      </c>
      <c r="AE109" s="200"/>
      <c r="AF109" s="199"/>
      <c r="AG109" s="242">
        <f t="shared" si="45"/>
        <v>0</v>
      </c>
      <c r="AH109" s="236">
        <v>0</v>
      </c>
      <c r="AI109" s="196"/>
      <c r="AJ109" s="229">
        <f t="shared" si="20"/>
        <v>3220</v>
      </c>
      <c r="AK109" s="208">
        <f t="shared" si="46"/>
        <v>0</v>
      </c>
      <c r="AL109" s="234">
        <v>0</v>
      </c>
      <c r="AM109" s="201">
        <f t="shared" si="47"/>
        <v>0</v>
      </c>
      <c r="AN109" s="209">
        <f t="shared" si="47"/>
        <v>0</v>
      </c>
      <c r="AO109" s="201">
        <f t="shared" si="48"/>
        <v>0</v>
      </c>
      <c r="AP109" s="236">
        <v>0</v>
      </c>
      <c r="AQ109" s="7"/>
      <c r="AR109" s="211">
        <f t="shared" si="49"/>
        <v>0</v>
      </c>
      <c r="AS109" s="212">
        <f t="shared" si="50"/>
        <v>0</v>
      </c>
      <c r="AT109" s="213">
        <f t="shared" si="51"/>
        <v>0</v>
      </c>
      <c r="AU109" s="7"/>
      <c r="AV109" s="243">
        <f t="shared" si="52"/>
        <v>0</v>
      </c>
      <c r="AW109" s="214"/>
      <c r="AX109" s="243">
        <f t="shared" si="53"/>
        <v>0</v>
      </c>
      <c r="AY109" s="7"/>
      <c r="AZ109" s="7"/>
      <c r="BA109" s="7"/>
      <c r="BB109" s="7"/>
      <c r="BC109" s="7"/>
      <c r="BD109" s="7"/>
    </row>
    <row r="110" spans="1:56" x14ac:dyDescent="0.25">
      <c r="A110" s="218">
        <v>3310</v>
      </c>
      <c r="B110" s="220" t="s">
        <v>144</v>
      </c>
      <c r="C110" s="220"/>
      <c r="D110" s="220"/>
      <c r="E110" s="220"/>
      <c r="F110" s="220"/>
      <c r="G110" s="220"/>
      <c r="H110" s="220"/>
      <c r="I110" s="220"/>
      <c r="J110" s="220"/>
      <c r="K110" s="220"/>
      <c r="L110" s="221"/>
      <c r="M110" s="196" t="s">
        <v>56</v>
      </c>
      <c r="N110" s="222">
        <f t="shared" si="43"/>
        <v>3310</v>
      </c>
      <c r="O110" s="223"/>
      <c r="P110" s="234">
        <v>0</v>
      </c>
      <c r="Q110" s="200"/>
      <c r="R110" s="199"/>
      <c r="S110" s="242">
        <f t="shared" si="44"/>
        <v>0</v>
      </c>
      <c r="T110" s="236">
        <v>0</v>
      </c>
      <c r="U110" s="196"/>
      <c r="V110" s="225">
        <v>0</v>
      </c>
      <c r="W110" s="226">
        <v>0</v>
      </c>
      <c r="X110" s="227">
        <v>0</v>
      </c>
      <c r="Y110" s="226">
        <v>0</v>
      </c>
      <c r="Z110" s="227">
        <v>0</v>
      </c>
      <c r="AA110" s="228">
        <v>0</v>
      </c>
      <c r="AB110" s="196"/>
      <c r="AC110" s="223"/>
      <c r="AD110" s="234">
        <v>0</v>
      </c>
      <c r="AE110" s="200"/>
      <c r="AF110" s="199"/>
      <c r="AG110" s="242">
        <f t="shared" si="45"/>
        <v>0</v>
      </c>
      <c r="AH110" s="236">
        <v>0</v>
      </c>
      <c r="AI110" s="196"/>
      <c r="AJ110" s="229">
        <f t="shared" si="20"/>
        <v>3310</v>
      </c>
      <c r="AK110" s="208">
        <f t="shared" si="46"/>
        <v>0</v>
      </c>
      <c r="AL110" s="234">
        <v>0</v>
      </c>
      <c r="AM110" s="201">
        <f t="shared" si="47"/>
        <v>0</v>
      </c>
      <c r="AN110" s="209">
        <f t="shared" si="47"/>
        <v>0</v>
      </c>
      <c r="AO110" s="201">
        <f t="shared" si="48"/>
        <v>0</v>
      </c>
      <c r="AP110" s="236">
        <v>0</v>
      </c>
      <c r="AQ110" s="7"/>
      <c r="AR110" s="211">
        <f t="shared" si="49"/>
        <v>0</v>
      </c>
      <c r="AS110" s="212">
        <f t="shared" si="50"/>
        <v>0</v>
      </c>
      <c r="AT110" s="213">
        <f t="shared" si="51"/>
        <v>0</v>
      </c>
      <c r="AU110" s="7"/>
      <c r="AV110" s="243">
        <f t="shared" si="52"/>
        <v>0</v>
      </c>
      <c r="AW110" s="214"/>
      <c r="AX110" s="243">
        <f t="shared" si="53"/>
        <v>0</v>
      </c>
      <c r="AY110" s="7"/>
      <c r="AZ110" s="7"/>
      <c r="BA110" s="7"/>
      <c r="BB110" s="7"/>
      <c r="BC110" s="7"/>
      <c r="BD110" s="7"/>
    </row>
    <row r="111" spans="1:56" x14ac:dyDescent="0.25">
      <c r="A111" s="218">
        <v>3320</v>
      </c>
      <c r="B111" s="220" t="s">
        <v>145</v>
      </c>
      <c r="C111" s="220"/>
      <c r="D111" s="220"/>
      <c r="E111" s="220"/>
      <c r="F111" s="220"/>
      <c r="G111" s="220"/>
      <c r="H111" s="220"/>
      <c r="I111" s="220"/>
      <c r="J111" s="220"/>
      <c r="K111" s="220"/>
      <c r="L111" s="221"/>
      <c r="M111" s="196" t="s">
        <v>56</v>
      </c>
      <c r="N111" s="222">
        <f t="shared" si="43"/>
        <v>3320</v>
      </c>
      <c r="O111" s="223"/>
      <c r="P111" s="234">
        <v>0</v>
      </c>
      <c r="Q111" s="200"/>
      <c r="R111" s="199"/>
      <c r="S111" s="242">
        <f t="shared" si="44"/>
        <v>0</v>
      </c>
      <c r="T111" s="236">
        <v>0</v>
      </c>
      <c r="U111" s="196"/>
      <c r="V111" s="225">
        <v>0</v>
      </c>
      <c r="W111" s="226">
        <v>0</v>
      </c>
      <c r="X111" s="227">
        <v>0</v>
      </c>
      <c r="Y111" s="226">
        <v>0</v>
      </c>
      <c r="Z111" s="227">
        <v>0</v>
      </c>
      <c r="AA111" s="228">
        <v>0</v>
      </c>
      <c r="AB111" s="196"/>
      <c r="AC111" s="223"/>
      <c r="AD111" s="234">
        <v>0</v>
      </c>
      <c r="AE111" s="302"/>
      <c r="AF111" s="224"/>
      <c r="AG111" s="242">
        <f t="shared" si="45"/>
        <v>0</v>
      </c>
      <c r="AH111" s="236">
        <v>0</v>
      </c>
      <c r="AI111" s="196"/>
      <c r="AJ111" s="229">
        <f t="shared" si="20"/>
        <v>3320</v>
      </c>
      <c r="AK111" s="208">
        <f t="shared" si="46"/>
        <v>0</v>
      </c>
      <c r="AL111" s="234">
        <v>0</v>
      </c>
      <c r="AM111" s="201">
        <f t="shared" si="47"/>
        <v>0</v>
      </c>
      <c r="AN111" s="209">
        <f t="shared" si="47"/>
        <v>0</v>
      </c>
      <c r="AO111" s="201">
        <f t="shared" si="48"/>
        <v>0</v>
      </c>
      <c r="AP111" s="236">
        <v>0</v>
      </c>
      <c r="AQ111" s="7"/>
      <c r="AR111" s="211">
        <f t="shared" si="49"/>
        <v>0</v>
      </c>
      <c r="AS111" s="212">
        <f t="shared" si="50"/>
        <v>0</v>
      </c>
      <c r="AT111" s="213">
        <f t="shared" si="51"/>
        <v>0</v>
      </c>
      <c r="AU111" s="7"/>
      <c r="AV111" s="243">
        <f t="shared" si="52"/>
        <v>0</v>
      </c>
      <c r="AW111" s="214"/>
      <c r="AX111" s="243">
        <f t="shared" si="53"/>
        <v>0</v>
      </c>
      <c r="AY111" s="7"/>
      <c r="AZ111" s="7"/>
      <c r="BA111" s="7"/>
      <c r="BB111" s="7"/>
      <c r="BC111" s="7"/>
      <c r="BD111" s="7"/>
    </row>
    <row r="112" spans="1:56" x14ac:dyDescent="0.25">
      <c r="A112" s="321">
        <v>3330</v>
      </c>
      <c r="B112" s="267" t="s">
        <v>146</v>
      </c>
      <c r="C112" s="267"/>
      <c r="D112" s="267"/>
      <c r="E112" s="267"/>
      <c r="F112" s="267"/>
      <c r="G112" s="267"/>
      <c r="H112" s="267"/>
      <c r="I112" s="267"/>
      <c r="J112" s="267"/>
      <c r="K112" s="267"/>
      <c r="L112" s="268"/>
      <c r="M112" s="196" t="s">
        <v>56</v>
      </c>
      <c r="N112" s="269">
        <f t="shared" si="43"/>
        <v>3330</v>
      </c>
      <c r="O112" s="322"/>
      <c r="P112" s="323">
        <v>0</v>
      </c>
      <c r="Q112" s="200"/>
      <c r="R112" s="199"/>
      <c r="S112" s="324">
        <f t="shared" si="44"/>
        <v>0</v>
      </c>
      <c r="T112" s="325">
        <v>0</v>
      </c>
      <c r="U112" s="196"/>
      <c r="V112" s="274">
        <v>0</v>
      </c>
      <c r="W112" s="275">
        <v>0</v>
      </c>
      <c r="X112" s="276">
        <v>0</v>
      </c>
      <c r="Y112" s="275">
        <v>0</v>
      </c>
      <c r="Z112" s="276">
        <v>0</v>
      </c>
      <c r="AA112" s="277">
        <v>0</v>
      </c>
      <c r="AB112" s="196"/>
      <c r="AC112" s="322"/>
      <c r="AD112" s="323">
        <v>0</v>
      </c>
      <c r="AE112" s="200"/>
      <c r="AF112" s="199"/>
      <c r="AG112" s="324">
        <f t="shared" si="45"/>
        <v>0</v>
      </c>
      <c r="AH112" s="325">
        <v>0</v>
      </c>
      <c r="AI112" s="196"/>
      <c r="AJ112" s="278">
        <f t="shared" si="20"/>
        <v>3330</v>
      </c>
      <c r="AK112" s="326">
        <f t="shared" si="46"/>
        <v>0</v>
      </c>
      <c r="AL112" s="323">
        <v>0</v>
      </c>
      <c r="AM112" s="280">
        <f t="shared" si="47"/>
        <v>0</v>
      </c>
      <c r="AN112" s="279">
        <f t="shared" si="47"/>
        <v>0</v>
      </c>
      <c r="AO112" s="280">
        <f t="shared" si="48"/>
        <v>0</v>
      </c>
      <c r="AP112" s="325">
        <v>0</v>
      </c>
      <c r="AQ112" s="7"/>
      <c r="AR112" s="281">
        <f t="shared" si="49"/>
        <v>0</v>
      </c>
      <c r="AS112" s="282">
        <f t="shared" si="50"/>
        <v>0</v>
      </c>
      <c r="AT112" s="283">
        <f t="shared" si="51"/>
        <v>0</v>
      </c>
      <c r="AU112" s="7"/>
      <c r="AV112" s="243">
        <f t="shared" si="52"/>
        <v>0</v>
      </c>
      <c r="AW112" s="214"/>
      <c r="AX112" s="243">
        <f t="shared" si="53"/>
        <v>0</v>
      </c>
      <c r="AY112" s="7"/>
      <c r="AZ112" s="7"/>
      <c r="BA112" s="7"/>
      <c r="BB112" s="7"/>
      <c r="BC112" s="7"/>
      <c r="BD112" s="7"/>
    </row>
    <row r="113" spans="1:56" x14ac:dyDescent="0.25">
      <c r="A113" s="284" t="s">
        <v>147</v>
      </c>
      <c r="B113" s="285"/>
      <c r="C113" s="285"/>
      <c r="D113" s="285"/>
      <c r="E113" s="285"/>
      <c r="F113" s="285"/>
      <c r="G113" s="285"/>
      <c r="H113" s="285"/>
      <c r="I113" s="285"/>
      <c r="J113" s="285"/>
      <c r="K113" s="285"/>
      <c r="L113" s="286"/>
      <c r="M113" s="196" t="s">
        <v>56</v>
      </c>
      <c r="N113" s="287">
        <v>4</v>
      </c>
      <c r="O113" s="288"/>
      <c r="P113" s="289"/>
      <c r="Q113" s="290"/>
      <c r="R113" s="289"/>
      <c r="S113" s="290"/>
      <c r="T113" s="291"/>
      <c r="U113" s="196"/>
      <c r="V113" s="292"/>
      <c r="W113" s="293"/>
      <c r="X113" s="294"/>
      <c r="Y113" s="293"/>
      <c r="Z113" s="294">
        <v>0</v>
      </c>
      <c r="AA113" s="295">
        <v>0</v>
      </c>
      <c r="AB113" s="196"/>
      <c r="AC113" s="288"/>
      <c r="AD113" s="289"/>
      <c r="AE113" s="290"/>
      <c r="AF113" s="289"/>
      <c r="AG113" s="290"/>
      <c r="AH113" s="291"/>
      <c r="AI113" s="196"/>
      <c r="AJ113" s="296">
        <f t="shared" si="20"/>
        <v>4</v>
      </c>
      <c r="AK113" s="288"/>
      <c r="AL113" s="289"/>
      <c r="AM113" s="290"/>
      <c r="AN113" s="289"/>
      <c r="AO113" s="290"/>
      <c r="AP113" s="291"/>
      <c r="AQ113" s="7"/>
      <c r="AR113" s="297"/>
      <c r="AS113" s="298"/>
      <c r="AT113" s="299"/>
      <c r="AU113" s="7"/>
      <c r="AV113" s="7"/>
      <c r="AW113" s="214"/>
      <c r="AX113" s="214"/>
      <c r="AY113" s="7"/>
      <c r="AZ113" s="7"/>
      <c r="BA113" s="7"/>
      <c r="BB113" s="7"/>
      <c r="BC113" s="7"/>
      <c r="BD113" s="7"/>
    </row>
    <row r="114" spans="1:56" x14ac:dyDescent="0.25">
      <c r="A114" s="192">
        <v>4010</v>
      </c>
      <c r="B114" s="194" t="s">
        <v>148</v>
      </c>
      <c r="C114" s="194"/>
      <c r="D114" s="194"/>
      <c r="E114" s="194"/>
      <c r="F114" s="194"/>
      <c r="G114" s="194"/>
      <c r="H114" s="194"/>
      <c r="I114" s="194"/>
      <c r="J114" s="194"/>
      <c r="K114" s="194"/>
      <c r="L114" s="195"/>
      <c r="M114" s="196" t="s">
        <v>56</v>
      </c>
      <c r="N114" s="197">
        <f t="shared" ref="N114:N195" si="54">+A114</f>
        <v>4010</v>
      </c>
      <c r="O114" s="327">
        <v>0</v>
      </c>
      <c r="P114" s="199"/>
      <c r="Q114" s="200"/>
      <c r="R114" s="199"/>
      <c r="S114" s="328">
        <v>0</v>
      </c>
      <c r="T114" s="202">
        <f>+IF(ABS(+O114+Q114)&lt;=ABS(P114+R114),-O114+P114-Q114+R114,0)</f>
        <v>0</v>
      </c>
      <c r="U114" s="196"/>
      <c r="V114" s="203">
        <v>0</v>
      </c>
      <c r="W114" s="204">
        <v>0</v>
      </c>
      <c r="X114" s="205">
        <v>0</v>
      </c>
      <c r="Y114" s="204">
        <v>0</v>
      </c>
      <c r="Z114" s="205">
        <v>0</v>
      </c>
      <c r="AA114" s="206">
        <v>0</v>
      </c>
      <c r="AB114" s="196"/>
      <c r="AC114" s="327">
        <v>0</v>
      </c>
      <c r="AD114" s="199"/>
      <c r="AE114" s="200"/>
      <c r="AF114" s="199"/>
      <c r="AG114" s="328">
        <v>0</v>
      </c>
      <c r="AH114" s="202">
        <f>+IF(ABS(+AC114+AE114)&lt;=ABS(AD114+AF114),-AC114+AD114-AE114+AF114,0)</f>
        <v>0</v>
      </c>
      <c r="AI114" s="196"/>
      <c r="AJ114" s="207">
        <f t="shared" si="20"/>
        <v>4010</v>
      </c>
      <c r="AK114" s="327">
        <v>0</v>
      </c>
      <c r="AL114" s="209">
        <f t="shared" ref="AL114:AN150" si="55">+ROUND(+P114+W114+AD114,2)</f>
        <v>0</v>
      </c>
      <c r="AM114" s="201">
        <f t="shared" si="55"/>
        <v>0</v>
      </c>
      <c r="AN114" s="209">
        <f t="shared" si="55"/>
        <v>0</v>
      </c>
      <c r="AO114" s="328">
        <v>0</v>
      </c>
      <c r="AP114" s="210">
        <f>+T114+AA114+AH114</f>
        <v>0</v>
      </c>
      <c r="AQ114" s="7"/>
      <c r="AR114" s="211">
        <f t="shared" ref="AR114:AR194" si="56">+ROUND(+SUM(AK114-AL114)-SUM(O114-P114)-SUM(V114-W114)-SUM(AC114-AD114),2)</f>
        <v>0</v>
      </c>
      <c r="AS114" s="212">
        <f t="shared" ref="AS114:AS194" si="57">+ROUND(+SUM(AM114-AN114)-SUM(Q114-R114)-SUM(X114-Y114)-SUM(AE114-AF114),2)</f>
        <v>0</v>
      </c>
      <c r="AT114" s="213">
        <f t="shared" ref="AT114:AT194" si="58">+ROUND(+SUM(AO114-AP114)-SUM(S114-T114)-SUM(Z114-AA114)-SUM(AG114-AH114),2)</f>
        <v>0</v>
      </c>
      <c r="AU114" s="7"/>
      <c r="AV114" s="238">
        <f>+IF(OR(+ROUND(O114,2)+ROUND(Q114,2)&gt;ROUND(P114,2)+ROUND(R114,2),+ABS(ROUND(O114,2)+ROUND(Q114,2))&gt;+ABS(ROUND(P114,2)+ROUND(R114,2))),+(ROUND(O114,2)+ROUND(Q114,2))-(ROUND(P114,2)+ROUND(R114,2)),0)</f>
        <v>0</v>
      </c>
      <c r="AW114" s="214"/>
      <c r="AX114" s="238">
        <f>+IF(OR(+ROUND(AC114,2)+ROUND(AE114,2)&gt;ROUND(AD114,2)+ROUND(AF114,2),+ABS(ROUND(AC114,2)+ROUND(AE114,2))&gt;+ABS(ROUND(AD114,2)+ROUND(AF114,2))),+(ROUND(AC114,2)+ROUND(AE114,2))-(ROUND(AD114,2)+ROUND(AF114,2)),0)</f>
        <v>0</v>
      </c>
      <c r="AY114" s="7"/>
      <c r="AZ114" s="7"/>
      <c r="BA114" s="7"/>
      <c r="BB114" s="7"/>
      <c r="BC114" s="7"/>
      <c r="BD114" s="7"/>
    </row>
    <row r="115" spans="1:56" x14ac:dyDescent="0.25">
      <c r="A115" s="218">
        <v>4020</v>
      </c>
      <c r="B115" s="220" t="s">
        <v>149</v>
      </c>
      <c r="C115" s="220"/>
      <c r="D115" s="220"/>
      <c r="E115" s="220"/>
      <c r="F115" s="220"/>
      <c r="G115" s="220"/>
      <c r="H115" s="220"/>
      <c r="I115" s="220"/>
      <c r="J115" s="220"/>
      <c r="K115" s="220"/>
      <c r="L115" s="221"/>
      <c r="M115" s="196" t="s">
        <v>56</v>
      </c>
      <c r="N115" s="222">
        <f t="shared" si="54"/>
        <v>4020</v>
      </c>
      <c r="O115" s="223"/>
      <c r="P115" s="234">
        <v>0</v>
      </c>
      <c r="Q115" s="200"/>
      <c r="R115" s="199"/>
      <c r="S115" s="242">
        <f>+IF(ABS(+O115+Q115)&gt;=ABS(P115+R115),+O115-P115+Q115-R115,0)</f>
        <v>0</v>
      </c>
      <c r="T115" s="329">
        <f>+IF(OR($N$4="03",$N$4="06",$N$4="09"),+IF(AND(ABS(+O115+Q115)&lt;ABS(P115+R115),P115+R115&lt;0),-O115+P115-Q115+R115,0),+IF(AND(N$4="12",ABS(+O115+Q115)&lt;ABS(P115+R115)),-O115+P115-Q115+R115,0))</f>
        <v>0</v>
      </c>
      <c r="U115" s="196"/>
      <c r="V115" s="225">
        <v>0</v>
      </c>
      <c r="W115" s="226">
        <v>0</v>
      </c>
      <c r="X115" s="227">
        <v>0</v>
      </c>
      <c r="Y115" s="226">
        <v>0</v>
      </c>
      <c r="Z115" s="227">
        <v>0</v>
      </c>
      <c r="AA115" s="330">
        <v>0</v>
      </c>
      <c r="AB115" s="196"/>
      <c r="AC115" s="223"/>
      <c r="AD115" s="234">
        <v>0</v>
      </c>
      <c r="AE115" s="200"/>
      <c r="AF115" s="199"/>
      <c r="AG115" s="242">
        <f>+IF(ABS(+AC115+AE115)&gt;=ABS(AD115+AF115),+AC115-AD115+AE115-AF115,0)</f>
        <v>0</v>
      </c>
      <c r="AH115" s="331">
        <f>+IF(OR($N$4="03",$N$4="06",$N$4="09"),+IF(AND(ABS(+AC115+AE115)&lt;ABS(AD115+AF115),AD115+AF115&lt;0),-AC115+AD115-AE115+AF115,0),+IF(AND(AB$4="12",ABS(+AC115+AE115)&lt;ABS(AD115+AF115)),-AC115+AD115-AE115+AF115,0))</f>
        <v>0</v>
      </c>
      <c r="AI115" s="196"/>
      <c r="AJ115" s="229">
        <f t="shared" si="20"/>
        <v>4020</v>
      </c>
      <c r="AK115" s="208">
        <f>+ROUND(+O115+V115+AC115,2)</f>
        <v>0</v>
      </c>
      <c r="AL115" s="234">
        <v>0</v>
      </c>
      <c r="AM115" s="201">
        <f t="shared" si="55"/>
        <v>0</v>
      </c>
      <c r="AN115" s="209">
        <f t="shared" si="55"/>
        <v>0</v>
      </c>
      <c r="AO115" s="201">
        <f>+S115+Z115+AG115</f>
        <v>0</v>
      </c>
      <c r="AP115" s="332">
        <f>+T115+AA115+AH115</f>
        <v>0</v>
      </c>
      <c r="AQ115" s="7"/>
      <c r="AR115" s="211">
        <f t="shared" si="56"/>
        <v>0</v>
      </c>
      <c r="AS115" s="212">
        <f t="shared" si="57"/>
        <v>0</v>
      </c>
      <c r="AT115" s="213">
        <f t="shared" si="58"/>
        <v>0</v>
      </c>
      <c r="AU115" s="7"/>
      <c r="AV115" s="333">
        <f>+IF(OR(ROUND(P115,2)+ROUND(R115,2)&gt;+ROUND(O115,2)+ROUND(Q115,2),+AND($N$4="12",ABS(ROUND(P115,2)+ROUND(R115,2))&gt;+ABS(ROUND(O115,2)+ROUND(Q115,2)))),+(ROUND(P115,2)+ROUND(R115,2))-(ROUND(O115,2)+ROUND(Q115,2)),0)</f>
        <v>0</v>
      </c>
      <c r="AW115" s="214"/>
      <c r="AX115" s="333">
        <f>+IF(OR(ROUND(AD115,2)+ROUND(AF115,2)&gt;+ROUND(AC115,2)+ROUND(AE115,2),+AND($N$4="12",ABS(ROUND(AD115,2)+ROUND(AF115,2))&gt;+ABS(ROUND(AC115,2)+ROUND(AE115,2)))),+(ROUND(AD115,2)+ROUND(AF115,2))-(ROUND(AC115,2)+ROUND(AE115,2)),0)</f>
        <v>0</v>
      </c>
      <c r="AY115" s="7"/>
      <c r="AZ115" s="7"/>
      <c r="BA115" s="7"/>
      <c r="BB115" s="7"/>
      <c r="BC115" s="7"/>
      <c r="BD115" s="7"/>
    </row>
    <row r="116" spans="1:56" x14ac:dyDescent="0.25">
      <c r="A116" s="218">
        <v>4030</v>
      </c>
      <c r="B116" s="220" t="s">
        <v>150</v>
      </c>
      <c r="C116" s="220"/>
      <c r="D116" s="220"/>
      <c r="E116" s="220"/>
      <c r="F116" s="220"/>
      <c r="G116" s="220"/>
      <c r="H116" s="220"/>
      <c r="I116" s="220"/>
      <c r="J116" s="220"/>
      <c r="K116" s="220"/>
      <c r="L116" s="221"/>
      <c r="M116" s="196" t="s">
        <v>56</v>
      </c>
      <c r="N116" s="222">
        <f t="shared" si="54"/>
        <v>4030</v>
      </c>
      <c r="O116" s="233">
        <v>0</v>
      </c>
      <c r="P116" s="224"/>
      <c r="Q116" s="200"/>
      <c r="R116" s="199"/>
      <c r="S116" s="235">
        <v>0</v>
      </c>
      <c r="T116" s="210">
        <f>+IF(ABS(+O116+Q116)&lt;=ABS(P116+R116),-O116+P116-Q116+R116,0)</f>
        <v>0</v>
      </c>
      <c r="U116" s="196"/>
      <c r="V116" s="225">
        <v>0</v>
      </c>
      <c r="W116" s="226">
        <v>0</v>
      </c>
      <c r="X116" s="227">
        <v>0</v>
      </c>
      <c r="Y116" s="226">
        <v>0</v>
      </c>
      <c r="Z116" s="227">
        <v>0</v>
      </c>
      <c r="AA116" s="228">
        <v>0</v>
      </c>
      <c r="AB116" s="196"/>
      <c r="AC116" s="233">
        <v>0</v>
      </c>
      <c r="AD116" s="224"/>
      <c r="AE116" s="302"/>
      <c r="AF116" s="199"/>
      <c r="AG116" s="235">
        <v>0</v>
      </c>
      <c r="AH116" s="210">
        <f>+IF(ABS(+AC116+AE116)&lt;=ABS(AD116+AF116),-AC116+AD116-AE116+AF116,0)</f>
        <v>0</v>
      </c>
      <c r="AI116" s="196"/>
      <c r="AJ116" s="229">
        <f t="shared" si="20"/>
        <v>4030</v>
      </c>
      <c r="AK116" s="233">
        <v>0</v>
      </c>
      <c r="AL116" s="209">
        <f t="shared" si="55"/>
        <v>0</v>
      </c>
      <c r="AM116" s="201">
        <f t="shared" si="55"/>
        <v>0</v>
      </c>
      <c r="AN116" s="209">
        <f t="shared" si="55"/>
        <v>0</v>
      </c>
      <c r="AO116" s="235">
        <v>0</v>
      </c>
      <c r="AP116" s="210">
        <f>+T116+AA116+AH116</f>
        <v>0</v>
      </c>
      <c r="AQ116" s="7"/>
      <c r="AR116" s="211">
        <f t="shared" si="56"/>
        <v>0</v>
      </c>
      <c r="AS116" s="212">
        <f t="shared" si="57"/>
        <v>0</v>
      </c>
      <c r="AT116" s="213">
        <f t="shared" si="58"/>
        <v>0</v>
      </c>
      <c r="AU116" s="7"/>
      <c r="AV116" s="238">
        <f>+IF(OR(+ROUND(O116,2)+ROUND(Q116,2)&gt;ROUND(P116,2)+ROUND(R116,2),+ABS(ROUND(O116,2)+ROUND(Q116,2))&gt;+ABS(ROUND(P116,2)+ROUND(R116,2))),+(ROUND(O116,2)+ROUND(Q116,2))-(ROUND(P116,2)+ROUND(R116,2)),0)</f>
        <v>0</v>
      </c>
      <c r="AW116" s="214"/>
      <c r="AX116" s="238">
        <f>+IF(OR(+ROUND(AC116,2)+ROUND(AE116,2)&gt;ROUND(AD116,2)+ROUND(AF116,2),+ABS(ROUND(AC116,2)+ROUND(AE116,2))&gt;+ABS(ROUND(AD116,2)+ROUND(AF116,2))),+(ROUND(AC116,2)+ROUND(AE116,2))-(ROUND(AD116,2)+ROUND(AF116,2)),0)</f>
        <v>0</v>
      </c>
      <c r="AY116" s="7"/>
      <c r="AZ116" s="7"/>
      <c r="BA116" s="7"/>
      <c r="BB116" s="7"/>
      <c r="BC116" s="7"/>
      <c r="BD116" s="7"/>
    </row>
    <row r="117" spans="1:56" x14ac:dyDescent="0.25">
      <c r="A117" s="218">
        <v>4040</v>
      </c>
      <c r="B117" s="220" t="s">
        <v>151</v>
      </c>
      <c r="C117" s="220"/>
      <c r="D117" s="220"/>
      <c r="E117" s="220"/>
      <c r="F117" s="220"/>
      <c r="G117" s="220"/>
      <c r="H117" s="220"/>
      <c r="I117" s="220"/>
      <c r="J117" s="220"/>
      <c r="K117" s="220"/>
      <c r="L117" s="221"/>
      <c r="M117" s="196" t="s">
        <v>56</v>
      </c>
      <c r="N117" s="222">
        <f t="shared" si="54"/>
        <v>4040</v>
      </c>
      <c r="O117" s="223"/>
      <c r="P117" s="234">
        <v>0</v>
      </c>
      <c r="Q117" s="200"/>
      <c r="R117" s="199"/>
      <c r="S117" s="242">
        <f>+IF(ABS(+O117+Q117)&gt;=ABS(P117+R117),+O117-P117+Q117-R117,0)</f>
        <v>0</v>
      </c>
      <c r="T117" s="329">
        <f>+IF(OR($N$4="03",$N$4="06",$N$4="09"),+IF(AND(ABS(+O117+Q117)&lt;ABS(P117+R117),P117+R117&lt;0),-O117+P117-Q117+R117,0),+IF(AND(N$4="12",ABS(+O117+Q117)&lt;ABS(P117+R117)),-O117+P117-Q117+R117,0))</f>
        <v>0</v>
      </c>
      <c r="U117" s="196"/>
      <c r="V117" s="225">
        <v>0</v>
      </c>
      <c r="W117" s="226">
        <v>0</v>
      </c>
      <c r="X117" s="227">
        <v>0</v>
      </c>
      <c r="Y117" s="226">
        <v>0</v>
      </c>
      <c r="Z117" s="227">
        <v>0</v>
      </c>
      <c r="AA117" s="330">
        <v>0</v>
      </c>
      <c r="AB117" s="196"/>
      <c r="AC117" s="223"/>
      <c r="AD117" s="234">
        <v>0</v>
      </c>
      <c r="AE117" s="200"/>
      <c r="AF117" s="199"/>
      <c r="AG117" s="242">
        <f>+IF(ABS(+AC117+AE117)&gt;=ABS(AD117+AF117),+AC117-AD117+AE117-AF117,0)</f>
        <v>0</v>
      </c>
      <c r="AH117" s="331">
        <f>+IF(OR($N$4="03",$N$4="06",$N$4="09"),+IF(AND(ABS(+AC117+AE117)&lt;ABS(AD117+AF117),AD117+AF117&lt;0),-AC117+AD117-AE117+AF117,0),+IF(AND(AB$4="12",ABS(+AC117+AE117)&lt;ABS(AD117+AF117)),-AC117+AD117-AE117+AF117,0))</f>
        <v>0</v>
      </c>
      <c r="AI117" s="196"/>
      <c r="AJ117" s="229">
        <f t="shared" si="20"/>
        <v>4040</v>
      </c>
      <c r="AK117" s="208">
        <f>+ROUND(+O117+V117+AC117,2)</f>
        <v>0</v>
      </c>
      <c r="AL117" s="234">
        <v>0</v>
      </c>
      <c r="AM117" s="201">
        <f t="shared" si="55"/>
        <v>0</v>
      </c>
      <c r="AN117" s="209">
        <f t="shared" si="55"/>
        <v>0</v>
      </c>
      <c r="AO117" s="201">
        <f>+S117+Z117+AG117</f>
        <v>0</v>
      </c>
      <c r="AP117" s="332">
        <f>+T117+AA117+AH117</f>
        <v>0</v>
      </c>
      <c r="AQ117" s="7"/>
      <c r="AR117" s="211">
        <f t="shared" si="56"/>
        <v>0</v>
      </c>
      <c r="AS117" s="212">
        <f t="shared" si="57"/>
        <v>0</v>
      </c>
      <c r="AT117" s="213">
        <f t="shared" si="58"/>
        <v>0</v>
      </c>
      <c r="AU117" s="7"/>
      <c r="AV117" s="333">
        <f>+IF(OR(ROUND(P117,2)+ROUND(R117,2)&gt;+ROUND(O117,2)+ROUND(Q117,2),+AND($N$4="12",ABS(ROUND(P117,2)+ROUND(R117,2))&gt;+ABS(ROUND(O117,2)+ROUND(Q117,2)))),+(ROUND(P117,2)+ROUND(R117,2))-(ROUND(O117,2)+ROUND(Q117,2)),0)</f>
        <v>0</v>
      </c>
      <c r="AW117" s="214"/>
      <c r="AX117" s="333">
        <f>+IF(OR(ROUND(AD117,2)+ROUND(AF117,2)&gt;+ROUND(AC117,2)+ROUND(AE117,2),+AND($N$4="12",ABS(ROUND(AD117,2)+ROUND(AF117,2))&gt;+ABS(ROUND(AC117,2)+ROUND(AE117,2)))),+(ROUND(AD117,2)+ROUND(AF117,2))-(ROUND(AC117,2)+ROUND(AE117,2)),0)</f>
        <v>0</v>
      </c>
      <c r="AY117" s="7"/>
      <c r="AZ117" s="7"/>
      <c r="BA117" s="7"/>
      <c r="BB117" s="7"/>
      <c r="BC117" s="7"/>
      <c r="BD117" s="7"/>
    </row>
    <row r="118" spans="1:56" x14ac:dyDescent="0.25">
      <c r="A118" s="218">
        <v>4050</v>
      </c>
      <c r="B118" s="220" t="s">
        <v>152</v>
      </c>
      <c r="C118" s="220"/>
      <c r="D118" s="220"/>
      <c r="E118" s="220"/>
      <c r="F118" s="220"/>
      <c r="G118" s="220"/>
      <c r="H118" s="220"/>
      <c r="I118" s="220"/>
      <c r="J118" s="220"/>
      <c r="K118" s="220"/>
      <c r="L118" s="221"/>
      <c r="M118" s="196" t="s">
        <v>56</v>
      </c>
      <c r="N118" s="222">
        <f t="shared" si="54"/>
        <v>4050</v>
      </c>
      <c r="O118" s="233">
        <v>0</v>
      </c>
      <c r="P118" s="224"/>
      <c r="Q118" s="200"/>
      <c r="R118" s="199"/>
      <c r="S118" s="235">
        <v>0</v>
      </c>
      <c r="T118" s="210">
        <f>+IF(ABS(+O118+Q118)&lt;=ABS(P118+R118),-O118+P118-Q118+R118,0)</f>
        <v>0</v>
      </c>
      <c r="U118" s="196"/>
      <c r="V118" s="225">
        <v>0</v>
      </c>
      <c r="W118" s="226">
        <v>0</v>
      </c>
      <c r="X118" s="227">
        <v>0</v>
      </c>
      <c r="Y118" s="226">
        <v>0</v>
      </c>
      <c r="Z118" s="227">
        <v>0</v>
      </c>
      <c r="AA118" s="228">
        <v>0</v>
      </c>
      <c r="AB118" s="196"/>
      <c r="AC118" s="233">
        <v>0</v>
      </c>
      <c r="AD118" s="224"/>
      <c r="AE118" s="200"/>
      <c r="AF118" s="199"/>
      <c r="AG118" s="235">
        <v>0</v>
      </c>
      <c r="AH118" s="210">
        <f>+IF(ABS(+AC118+AE118)&lt;=ABS(AD118+AF118),-AC118+AD118-AE118+AF118,0)</f>
        <v>0</v>
      </c>
      <c r="AI118" s="196"/>
      <c r="AJ118" s="229">
        <f t="shared" si="20"/>
        <v>4050</v>
      </c>
      <c r="AK118" s="233">
        <v>0</v>
      </c>
      <c r="AL118" s="209">
        <f t="shared" si="55"/>
        <v>0</v>
      </c>
      <c r="AM118" s="201">
        <f t="shared" si="55"/>
        <v>0</v>
      </c>
      <c r="AN118" s="209">
        <f t="shared" si="55"/>
        <v>0</v>
      </c>
      <c r="AO118" s="235">
        <v>0</v>
      </c>
      <c r="AP118" s="202">
        <f>+T118+AA118+AH118</f>
        <v>0</v>
      </c>
      <c r="AQ118" s="7"/>
      <c r="AR118" s="211">
        <f t="shared" si="56"/>
        <v>0</v>
      </c>
      <c r="AS118" s="212">
        <f t="shared" si="57"/>
        <v>0</v>
      </c>
      <c r="AT118" s="213">
        <f t="shared" si="58"/>
        <v>0</v>
      </c>
      <c r="AU118" s="7"/>
      <c r="AV118" s="238">
        <f>+IF(OR(+ROUND(O118,2)+ROUND(Q118,2)&gt;ROUND(P118,2)+ROUND(R118,2),+ABS(ROUND(O118,2)+ROUND(Q118,2))&gt;+ABS(ROUND(P118,2)+ROUND(R118,2))),+(ROUND(O118,2)+ROUND(Q118,2))-(ROUND(P118,2)+ROUND(R118,2)),0)</f>
        <v>0</v>
      </c>
      <c r="AW118" s="214"/>
      <c r="AX118" s="238">
        <f>+IF(OR(+ROUND(AC118,2)+ROUND(AE118,2)&gt;ROUND(AD118,2)+ROUND(AF118,2),+ABS(ROUND(AC118,2)+ROUND(AE118,2))&gt;+ABS(ROUND(AD118,2)+ROUND(AF118,2))),+(ROUND(AC118,2)+ROUND(AE118,2))-(ROUND(AD118,2)+ROUND(AF118,2)),0)</f>
        <v>0</v>
      </c>
      <c r="AY118" s="7"/>
      <c r="AZ118" s="7"/>
      <c r="BA118" s="7"/>
      <c r="BB118" s="7"/>
      <c r="BC118" s="7"/>
      <c r="BD118" s="7"/>
    </row>
    <row r="119" spans="1:56" x14ac:dyDescent="0.25">
      <c r="A119" s="218">
        <v>4052</v>
      </c>
      <c r="B119" s="220" t="s">
        <v>153</v>
      </c>
      <c r="C119" s="220"/>
      <c r="D119" s="220"/>
      <c r="E119" s="220"/>
      <c r="F119" s="220"/>
      <c r="G119" s="220"/>
      <c r="H119" s="220"/>
      <c r="I119" s="220"/>
      <c r="J119" s="220"/>
      <c r="K119" s="220"/>
      <c r="L119" s="221"/>
      <c r="M119" s="196" t="s">
        <v>56</v>
      </c>
      <c r="N119" s="222">
        <f>+A119</f>
        <v>4052</v>
      </c>
      <c r="O119" s="223"/>
      <c r="P119" s="234">
        <v>0</v>
      </c>
      <c r="Q119" s="200"/>
      <c r="R119" s="199"/>
      <c r="S119" s="242">
        <f>+IF(ABS(+O119+Q119)&gt;=ABS(P119+R119),+O119-P119+Q119-R119,0)</f>
        <v>0</v>
      </c>
      <c r="T119" s="236">
        <v>0</v>
      </c>
      <c r="U119" s="196"/>
      <c r="V119" s="225">
        <v>0</v>
      </c>
      <c r="W119" s="226">
        <v>0</v>
      </c>
      <c r="X119" s="227">
        <v>0</v>
      </c>
      <c r="Y119" s="226">
        <v>0</v>
      </c>
      <c r="Z119" s="227">
        <v>0</v>
      </c>
      <c r="AA119" s="228">
        <v>0</v>
      </c>
      <c r="AB119" s="196"/>
      <c r="AC119" s="223"/>
      <c r="AD119" s="234">
        <v>0</v>
      </c>
      <c r="AE119" s="302"/>
      <c r="AF119" s="199"/>
      <c r="AG119" s="242">
        <f>+IF(ABS(+AC119+AE119)&gt;=ABS(AD119+AF119),+AC119-AD119+AE119-AF119,0)</f>
        <v>0</v>
      </c>
      <c r="AH119" s="236">
        <v>0</v>
      </c>
      <c r="AI119" s="196"/>
      <c r="AJ119" s="229">
        <f>+N119</f>
        <v>4052</v>
      </c>
      <c r="AK119" s="208">
        <f>+ROUND(+O119+V119+AC119,2)</f>
        <v>0</v>
      </c>
      <c r="AL119" s="234">
        <v>0</v>
      </c>
      <c r="AM119" s="201">
        <f t="shared" si="55"/>
        <v>0</v>
      </c>
      <c r="AN119" s="209">
        <f t="shared" si="55"/>
        <v>0</v>
      </c>
      <c r="AO119" s="201">
        <f>+S119+Z119+AG119</f>
        <v>0</v>
      </c>
      <c r="AP119" s="236">
        <v>0</v>
      </c>
      <c r="AQ119" s="7"/>
      <c r="AR119" s="211">
        <f>+ROUND(+SUM(AK119-AL119)-SUM(O119-P119)-SUM(V119-W119)-SUM(AC119-AD119),2)</f>
        <v>0</v>
      </c>
      <c r="AS119" s="212">
        <f>+ROUND(+SUM(AM119-AN119)-SUM(Q119-R119)-SUM(X119-Y119)-SUM(AE119-AF119),2)</f>
        <v>0</v>
      </c>
      <c r="AT119" s="213">
        <f>+ROUND(+SUM(AO119-AP119)-SUM(S119-T119)-SUM(Z119-AA119)-SUM(AG119-AH119),2)</f>
        <v>0</v>
      </c>
      <c r="AU119" s="7"/>
      <c r="AV119" s="243">
        <f>+IF(OR(ROUND(P119,2)+ROUND(R119,2)&gt;+ROUND(O119,2)+ROUND(Q119,2),+ABS(ROUND(P119,2)+ROUND(R119,2))&gt;+ABS(ROUND(O119,2)+ROUND(Q119,2))),+(ROUND(P119,2)+ROUND(R119,2))-(ROUND(O119,2)+ROUND(Q119,2)),0)</f>
        <v>0</v>
      </c>
      <c r="AW119" s="214"/>
      <c r="AX119" s="243">
        <f>+IF(OR(ROUND(AD119,2)+ROUND(AF119,2)&gt;+ROUND(AC119,2)+ROUND(AE119,2),+ABS(ROUND(AD119,2)+ROUND(AF119,2))&gt;+ABS(ROUND(AC119,2)+ROUND(AE119,2))),+(ROUND(AD119,2)+ROUND(AF119,2))-(ROUND(AC119,2)+ROUND(AE119,2)),0)</f>
        <v>0</v>
      </c>
      <c r="AY119" s="7"/>
      <c r="AZ119" s="7"/>
      <c r="BA119" s="7"/>
      <c r="BB119" s="7"/>
      <c r="BC119" s="7"/>
      <c r="BD119" s="7"/>
    </row>
    <row r="120" spans="1:56" ht="15.75" customHeight="1" x14ac:dyDescent="0.25">
      <c r="A120" s="218">
        <v>4057</v>
      </c>
      <c r="B120" s="220" t="s">
        <v>154</v>
      </c>
      <c r="C120" s="334"/>
      <c r="D120" s="334"/>
      <c r="E120" s="334"/>
      <c r="F120" s="334"/>
      <c r="G120" s="334"/>
      <c r="H120" s="334"/>
      <c r="I120" s="334"/>
      <c r="J120" s="334"/>
      <c r="K120" s="334"/>
      <c r="L120" s="264"/>
      <c r="M120" s="196" t="s">
        <v>56</v>
      </c>
      <c r="N120" s="222">
        <f>+A120</f>
        <v>4057</v>
      </c>
      <c r="O120" s="259"/>
      <c r="P120" s="251"/>
      <c r="Q120" s="200"/>
      <c r="R120" s="199"/>
      <c r="S120" s="260">
        <f>+IF(ABS(+O120+Q120)&gt;=ABS(P120+R120),+O120-P120+Q120-R120,0)</f>
        <v>0</v>
      </c>
      <c r="T120" s="253">
        <f>+IF(ABS(+O120+Q120)&lt;=ABS(P120+R120),-O120+P120-Q120+R120,0)</f>
        <v>0</v>
      </c>
      <c r="U120" s="196"/>
      <c r="V120" s="225">
        <v>0</v>
      </c>
      <c r="W120" s="226">
        <v>0</v>
      </c>
      <c r="X120" s="254">
        <v>0</v>
      </c>
      <c r="Y120" s="255">
        <v>0</v>
      </c>
      <c r="Z120" s="254">
        <v>0</v>
      </c>
      <c r="AA120" s="256">
        <v>0</v>
      </c>
      <c r="AB120" s="196"/>
      <c r="AC120" s="259"/>
      <c r="AD120" s="251"/>
      <c r="AE120" s="200"/>
      <c r="AF120" s="199"/>
      <c r="AG120" s="260">
        <f>+IF(ABS(+AC120+AE120)&gt;=ABS(AD120+AF120),+AC120-AD120+AE120-AF120,0)</f>
        <v>0</v>
      </c>
      <c r="AH120" s="253">
        <f>+IF(ABS(+AC120+AE120)&lt;=ABS(AD120+AF120),-AC120+AD120-AE120+AF120,0)</f>
        <v>0</v>
      </c>
      <c r="AI120" s="196"/>
      <c r="AJ120" s="229">
        <f>+N120</f>
        <v>4057</v>
      </c>
      <c r="AK120" s="208">
        <f>+ROUND(+O120+V120+AC120,2)</f>
        <v>0</v>
      </c>
      <c r="AL120" s="209">
        <f>+ROUND(+P120+W120+AD120,2)</f>
        <v>0</v>
      </c>
      <c r="AM120" s="201">
        <f t="shared" si="55"/>
        <v>0</v>
      </c>
      <c r="AN120" s="209">
        <f t="shared" si="55"/>
        <v>0</v>
      </c>
      <c r="AO120" s="201">
        <f>+S120+Z120+AG120</f>
        <v>0</v>
      </c>
      <c r="AP120" s="210">
        <f>+T120+AA120+AH120</f>
        <v>0</v>
      </c>
      <c r="AQ120" s="7"/>
      <c r="AR120" s="211">
        <f>+ROUND(+SUM(AK120-AL120)-SUM(O120-P120)-SUM(V120-W120)-SUM(AC120-AD120),2)</f>
        <v>0</v>
      </c>
      <c r="AS120" s="212">
        <f>+ROUND(+SUM(AM120-AN120)-SUM(Q120-R120)-SUM(X120-Y120)-SUM(AE120-AF120),2)</f>
        <v>0</v>
      </c>
      <c r="AT120" s="213">
        <f>+ROUND(+SUM(AO120-AP120)-SUM(S120-T120)-SUM(Z120-AA120)-SUM(AG120-AH120),2)</f>
        <v>0</v>
      </c>
      <c r="AU120" s="7"/>
      <c r="AV120" s="7"/>
      <c r="AW120" s="214"/>
      <c r="AX120" s="214"/>
      <c r="AY120" s="7"/>
      <c r="AZ120" s="7"/>
      <c r="BA120" s="7"/>
      <c r="BB120" s="7"/>
      <c r="BC120" s="7"/>
      <c r="BD120" s="7"/>
    </row>
    <row r="121" spans="1:56" ht="15.75" customHeight="1" x14ac:dyDescent="0.25">
      <c r="A121" s="218">
        <v>4058</v>
      </c>
      <c r="B121" s="220" t="s">
        <v>155</v>
      </c>
      <c r="C121" s="334"/>
      <c r="D121" s="334"/>
      <c r="E121" s="334"/>
      <c r="F121" s="334"/>
      <c r="G121" s="334"/>
      <c r="H121" s="334"/>
      <c r="I121" s="334"/>
      <c r="J121" s="334"/>
      <c r="K121" s="334"/>
      <c r="L121" s="264"/>
      <c r="M121" s="196" t="s">
        <v>56</v>
      </c>
      <c r="N121" s="222">
        <f>+A121</f>
        <v>4058</v>
      </c>
      <c r="O121" s="259"/>
      <c r="P121" s="251"/>
      <c r="Q121" s="200"/>
      <c r="R121" s="199"/>
      <c r="S121" s="260">
        <f>+IF(ABS(+O121+Q121)&gt;=ABS(P121+R121),+O121-P121+Q121-R121,0)</f>
        <v>0</v>
      </c>
      <c r="T121" s="253">
        <f>+IF(ABS(+O121+Q121)&lt;=ABS(P121+R121),-O121+P121-Q121+R121,0)</f>
        <v>0</v>
      </c>
      <c r="U121" s="196"/>
      <c r="V121" s="225">
        <v>0</v>
      </c>
      <c r="W121" s="226">
        <v>0</v>
      </c>
      <c r="X121" s="254">
        <v>0</v>
      </c>
      <c r="Y121" s="255">
        <v>0</v>
      </c>
      <c r="Z121" s="254">
        <v>0</v>
      </c>
      <c r="AA121" s="256">
        <v>0</v>
      </c>
      <c r="AB121" s="196"/>
      <c r="AC121" s="259"/>
      <c r="AD121" s="251"/>
      <c r="AE121" s="200"/>
      <c r="AF121" s="199"/>
      <c r="AG121" s="260">
        <f>+IF(ABS(+AC121+AE121)&gt;=ABS(AD121+AF121),+AC121-AD121+AE121-AF121,0)</f>
        <v>0</v>
      </c>
      <c r="AH121" s="253">
        <f>+IF(ABS(+AC121+AE121)&lt;=ABS(AD121+AF121),-AC121+AD121-AE121+AF121,0)</f>
        <v>0</v>
      </c>
      <c r="AI121" s="196"/>
      <c r="AJ121" s="229">
        <f>+N121</f>
        <v>4058</v>
      </c>
      <c r="AK121" s="208">
        <f>+ROUND(+O121+V121+AC121,2)</f>
        <v>0</v>
      </c>
      <c r="AL121" s="209">
        <f>+ROUND(+P121+W121+AD121,2)</f>
        <v>0</v>
      </c>
      <c r="AM121" s="201">
        <f t="shared" si="55"/>
        <v>0</v>
      </c>
      <c r="AN121" s="209">
        <f t="shared" si="55"/>
        <v>0</v>
      </c>
      <c r="AO121" s="201">
        <f>+S121+Z121+AG121</f>
        <v>0</v>
      </c>
      <c r="AP121" s="210">
        <f>+T121+AA121+AH121</f>
        <v>0</v>
      </c>
      <c r="AQ121" s="7"/>
      <c r="AR121" s="211">
        <f>+ROUND(+SUM(AK121-AL121)-SUM(O121-P121)-SUM(V121-W121)-SUM(AC121-AD121),2)</f>
        <v>0</v>
      </c>
      <c r="AS121" s="212">
        <f>+ROUND(+SUM(AM121-AN121)-SUM(Q121-R121)-SUM(X121-Y121)-SUM(AE121-AF121),2)</f>
        <v>0</v>
      </c>
      <c r="AT121" s="213">
        <f>+ROUND(+SUM(AO121-AP121)-SUM(S121-T121)-SUM(Z121-AA121)-SUM(AG121-AH121),2)</f>
        <v>0</v>
      </c>
      <c r="AU121" s="7"/>
      <c r="AV121" s="7"/>
      <c r="AW121" s="214"/>
      <c r="AX121" s="214"/>
      <c r="AY121" s="7"/>
      <c r="AZ121" s="7"/>
      <c r="BA121" s="7"/>
      <c r="BB121" s="7"/>
      <c r="BC121" s="7"/>
      <c r="BD121" s="7"/>
    </row>
    <row r="122" spans="1:56" x14ac:dyDescent="0.25">
      <c r="A122" s="218">
        <v>4071</v>
      </c>
      <c r="B122" s="220" t="s">
        <v>156</v>
      </c>
      <c r="C122" s="220"/>
      <c r="D122" s="220"/>
      <c r="E122" s="220"/>
      <c r="F122" s="220"/>
      <c r="G122" s="220"/>
      <c r="H122" s="220"/>
      <c r="I122" s="220"/>
      <c r="J122" s="220"/>
      <c r="K122" s="220"/>
      <c r="L122" s="221"/>
      <c r="M122" s="196" t="s">
        <v>56</v>
      </c>
      <c r="N122" s="222">
        <f>+A122</f>
        <v>4071</v>
      </c>
      <c r="O122" s="233">
        <v>0</v>
      </c>
      <c r="P122" s="224"/>
      <c r="Q122" s="200"/>
      <c r="R122" s="199"/>
      <c r="S122" s="235">
        <v>0</v>
      </c>
      <c r="T122" s="210">
        <f>+IF(ABS(+O122+Q122)&lt;=ABS(P122+R122),-O122+P122-Q122+R122,0)</f>
        <v>0</v>
      </c>
      <c r="U122" s="196"/>
      <c r="V122" s="225">
        <v>0</v>
      </c>
      <c r="W122" s="226">
        <v>0</v>
      </c>
      <c r="X122" s="227">
        <v>0</v>
      </c>
      <c r="Y122" s="226">
        <v>0</v>
      </c>
      <c r="Z122" s="227">
        <v>0</v>
      </c>
      <c r="AA122" s="228">
        <v>0</v>
      </c>
      <c r="AB122" s="196"/>
      <c r="AC122" s="233">
        <v>0</v>
      </c>
      <c r="AD122" s="224"/>
      <c r="AE122" s="302"/>
      <c r="AF122" s="199"/>
      <c r="AG122" s="235">
        <v>0</v>
      </c>
      <c r="AH122" s="210">
        <f>+IF(ABS(+AC122+AE122)&lt;=ABS(AD122+AF122),-AC122+AD122-AE122+AF122,0)</f>
        <v>0</v>
      </c>
      <c r="AI122" s="196"/>
      <c r="AJ122" s="229">
        <f>+N122</f>
        <v>4071</v>
      </c>
      <c r="AK122" s="233">
        <v>0</v>
      </c>
      <c r="AL122" s="209">
        <f>+ROUND(+P122+W122+AD122,2)</f>
        <v>0</v>
      </c>
      <c r="AM122" s="201">
        <f t="shared" si="55"/>
        <v>0</v>
      </c>
      <c r="AN122" s="209">
        <f t="shared" si="55"/>
        <v>0</v>
      </c>
      <c r="AO122" s="235">
        <v>0</v>
      </c>
      <c r="AP122" s="210">
        <f>+T122+AA122+AH122</f>
        <v>0</v>
      </c>
      <c r="AQ122" s="7"/>
      <c r="AR122" s="211">
        <f>+ROUND(+SUM(AK122-AL122)-SUM(O122-P122)-SUM(V122-W122)-SUM(AC122-AD122),2)</f>
        <v>0</v>
      </c>
      <c r="AS122" s="212">
        <f>+ROUND(+SUM(AM122-AN122)-SUM(Q122-R122)-SUM(X122-Y122)-SUM(AE122-AF122),2)</f>
        <v>0</v>
      </c>
      <c r="AT122" s="213">
        <f>+ROUND(+SUM(AO122-AP122)-SUM(S122-T122)-SUM(Z122-AA122)-SUM(AG122-AH122),2)</f>
        <v>0</v>
      </c>
      <c r="AU122" s="7"/>
      <c r="AV122" s="238">
        <f>+IF(OR(+ROUND(O122,2)+ROUND(Q122,2)&gt;ROUND(P122,2)+ROUND(R122,2),+ABS(ROUND(O122,2)+ROUND(Q122,2))&gt;+ABS(ROUND(P122,2)+ROUND(R122,2))),+(ROUND(O122,2)+ROUND(Q122,2))-(ROUND(P122,2)+ROUND(R122,2)),0)</f>
        <v>0</v>
      </c>
      <c r="AW122" s="214"/>
      <c r="AX122" s="238">
        <f>+IF(OR(+ROUND(AC122,2)+ROUND(AE122,2)&gt;ROUND(AD122,2)+ROUND(AF122,2),+ABS(ROUND(AC122,2)+ROUND(AE122,2))&gt;+ABS(ROUND(AD122,2)+ROUND(AF122,2))),+(ROUND(AC122,2)+ROUND(AE122,2))-(ROUND(AD122,2)+ROUND(AF122,2)),0)</f>
        <v>0</v>
      </c>
      <c r="AY122" s="7"/>
      <c r="AZ122" s="7"/>
      <c r="BA122" s="7"/>
      <c r="BB122" s="7"/>
      <c r="BC122" s="7"/>
      <c r="BD122" s="7"/>
    </row>
    <row r="123" spans="1:56" x14ac:dyDescent="0.25">
      <c r="A123" s="218">
        <v>4072</v>
      </c>
      <c r="B123" s="220" t="s">
        <v>157</v>
      </c>
      <c r="C123" s="220"/>
      <c r="D123" s="220"/>
      <c r="E123" s="220"/>
      <c r="F123" s="220"/>
      <c r="G123" s="220"/>
      <c r="H123" s="220"/>
      <c r="I123" s="220"/>
      <c r="J123" s="220"/>
      <c r="K123" s="220"/>
      <c r="L123" s="221"/>
      <c r="M123" s="196" t="s">
        <v>56</v>
      </c>
      <c r="N123" s="222">
        <f>+A123</f>
        <v>4072</v>
      </c>
      <c r="O123" s="223"/>
      <c r="P123" s="234">
        <v>0</v>
      </c>
      <c r="Q123" s="200"/>
      <c r="R123" s="199"/>
      <c r="S123" s="242">
        <f>+IF(ABS(+O123+Q123)&gt;=ABS(P123+R123),+O123-P123+Q123-R123,0)</f>
        <v>0</v>
      </c>
      <c r="T123" s="236">
        <v>0</v>
      </c>
      <c r="U123" s="196"/>
      <c r="V123" s="225">
        <v>0</v>
      </c>
      <c r="W123" s="226">
        <v>0</v>
      </c>
      <c r="X123" s="227">
        <v>0</v>
      </c>
      <c r="Y123" s="226">
        <v>0</v>
      </c>
      <c r="Z123" s="227">
        <v>0</v>
      </c>
      <c r="AA123" s="228">
        <v>0</v>
      </c>
      <c r="AB123" s="196"/>
      <c r="AC123" s="223"/>
      <c r="AD123" s="234">
        <v>0</v>
      </c>
      <c r="AE123" s="200"/>
      <c r="AF123" s="199"/>
      <c r="AG123" s="242">
        <f>+IF(ABS(+AC123+AE123)&gt;=ABS(AD123+AF123),+AC123-AD123+AE123-AF123,0)</f>
        <v>0</v>
      </c>
      <c r="AH123" s="236">
        <v>0</v>
      </c>
      <c r="AI123" s="196"/>
      <c r="AJ123" s="229">
        <f>+N123</f>
        <v>4072</v>
      </c>
      <c r="AK123" s="208">
        <f>+ROUND(+O123+V123+AC123,2)</f>
        <v>0</v>
      </c>
      <c r="AL123" s="234">
        <v>0</v>
      </c>
      <c r="AM123" s="201">
        <f t="shared" si="55"/>
        <v>0</v>
      </c>
      <c r="AN123" s="209">
        <f t="shared" si="55"/>
        <v>0</v>
      </c>
      <c r="AO123" s="201">
        <f>+S123+Z123+AG123</f>
        <v>0</v>
      </c>
      <c r="AP123" s="236">
        <v>0</v>
      </c>
      <c r="AQ123" s="7"/>
      <c r="AR123" s="211">
        <f>+ROUND(+SUM(AK123-AL123)-SUM(O123-P123)-SUM(V123-W123)-SUM(AC123-AD123),2)</f>
        <v>0</v>
      </c>
      <c r="AS123" s="212">
        <f>+ROUND(+SUM(AM123-AN123)-SUM(Q123-R123)-SUM(X123-Y123)-SUM(AE123-AF123),2)</f>
        <v>0</v>
      </c>
      <c r="AT123" s="213">
        <f>+ROUND(+SUM(AO123-AP123)-SUM(S123-T123)-SUM(Z123-AA123)-SUM(AG123-AH123),2)</f>
        <v>0</v>
      </c>
      <c r="AU123" s="7"/>
      <c r="AV123" s="243">
        <f>+IF(OR(ROUND(P123,2)+ROUND(R123,2)&gt;+ROUND(O123,2)+ROUND(Q123,2),+ABS(ROUND(P123,2)+ROUND(R123,2))&gt;+ABS(ROUND(O123,2)+ROUND(Q123,2))),+(ROUND(P123,2)+ROUND(R123,2))-(ROUND(O123,2)+ROUND(Q123,2)),0)</f>
        <v>0</v>
      </c>
      <c r="AW123" s="214"/>
      <c r="AX123" s="243">
        <f>+IF(OR(ROUND(AD123,2)+ROUND(AF123,2)&gt;+ROUND(AC123,2)+ROUND(AE123,2),+ABS(ROUND(AD123,2)+ROUND(AF123,2))&gt;+ABS(ROUND(AC123,2)+ROUND(AE123,2))),+(ROUND(AD123,2)+ROUND(AF123,2))-(ROUND(AC123,2)+ROUND(AE123,2)),0)</f>
        <v>0</v>
      </c>
      <c r="AY123" s="7"/>
      <c r="AZ123" s="7"/>
      <c r="BA123" s="7"/>
      <c r="BB123" s="7"/>
      <c r="BC123" s="7"/>
      <c r="BD123" s="7"/>
    </row>
    <row r="124" spans="1:56" x14ac:dyDescent="0.25">
      <c r="A124" s="218">
        <v>4110</v>
      </c>
      <c r="B124" s="219" t="s">
        <v>158</v>
      </c>
      <c r="C124" s="220"/>
      <c r="D124" s="220"/>
      <c r="E124" s="220"/>
      <c r="F124" s="220"/>
      <c r="G124" s="220"/>
      <c r="H124" s="220"/>
      <c r="I124" s="220"/>
      <c r="J124" s="220"/>
      <c r="K124" s="220"/>
      <c r="L124" s="221"/>
      <c r="M124" s="196" t="s">
        <v>56</v>
      </c>
      <c r="N124" s="222">
        <f t="shared" si="54"/>
        <v>4110</v>
      </c>
      <c r="O124" s="223"/>
      <c r="P124" s="234">
        <v>0</v>
      </c>
      <c r="Q124" s="200"/>
      <c r="R124" s="199"/>
      <c r="S124" s="242">
        <f>+IF(ABS(+O124+Q124)&gt;=ABS(P124+R124),+O124-P124+Q124-R124,0)</f>
        <v>0</v>
      </c>
      <c r="T124" s="236">
        <v>0</v>
      </c>
      <c r="U124" s="196"/>
      <c r="V124" s="225">
        <v>0</v>
      </c>
      <c r="W124" s="226">
        <v>0</v>
      </c>
      <c r="X124" s="227">
        <v>0</v>
      </c>
      <c r="Y124" s="226">
        <v>0</v>
      </c>
      <c r="Z124" s="227">
        <v>0</v>
      </c>
      <c r="AA124" s="228">
        <v>0</v>
      </c>
      <c r="AB124" s="196"/>
      <c r="AC124" s="223"/>
      <c r="AD124" s="234">
        <v>0</v>
      </c>
      <c r="AE124" s="200"/>
      <c r="AF124" s="199"/>
      <c r="AG124" s="242">
        <f>+IF(ABS(+AC124+AE124)&gt;=ABS(AD124+AF124),+AC124-AD124+AE124-AF124,0)</f>
        <v>0</v>
      </c>
      <c r="AH124" s="236">
        <v>0</v>
      </c>
      <c r="AI124" s="196"/>
      <c r="AJ124" s="229">
        <f t="shared" ref="AJ124:AJ186" si="59">+N124</f>
        <v>4110</v>
      </c>
      <c r="AK124" s="208">
        <f>+ROUND(+O124+V124+AC124,2)</f>
        <v>0</v>
      </c>
      <c r="AL124" s="234">
        <v>0</v>
      </c>
      <c r="AM124" s="201">
        <f t="shared" si="55"/>
        <v>0</v>
      </c>
      <c r="AN124" s="209">
        <f t="shared" si="55"/>
        <v>0</v>
      </c>
      <c r="AO124" s="201">
        <f>+S124+Z124+AG124</f>
        <v>0</v>
      </c>
      <c r="AP124" s="236">
        <v>0</v>
      </c>
      <c r="AQ124" s="7"/>
      <c r="AR124" s="211">
        <f t="shared" si="56"/>
        <v>0</v>
      </c>
      <c r="AS124" s="212">
        <f t="shared" si="57"/>
        <v>0</v>
      </c>
      <c r="AT124" s="213">
        <f t="shared" si="58"/>
        <v>0</v>
      </c>
      <c r="AU124" s="7"/>
      <c r="AV124" s="243">
        <f>+IF(OR(ROUND(P124,2)+ROUND(R124,2)&gt;+ROUND(O124,2)+ROUND(Q124,2),+ABS(ROUND(P124,2)+ROUND(R124,2))&gt;+ABS(ROUND(O124,2)+ROUND(Q124,2))),+(ROUND(P124,2)+ROUND(R124,2))-(ROUND(O124,2)+ROUND(Q124,2)),0)</f>
        <v>0</v>
      </c>
      <c r="AW124" s="214"/>
      <c r="AX124" s="243">
        <f>+IF(OR(ROUND(AD124,2)+ROUND(AF124,2)&gt;+ROUND(AC124,2)+ROUND(AE124,2),+ABS(ROUND(AD124,2)+ROUND(AF124,2))&gt;+ABS(ROUND(AC124,2)+ROUND(AE124,2))),+(ROUND(AD124,2)+ROUND(AF124,2))-(ROUND(AC124,2)+ROUND(AE124,2)),0)</f>
        <v>0</v>
      </c>
      <c r="AY124" s="7"/>
      <c r="AZ124" s="7"/>
      <c r="BA124" s="7"/>
      <c r="BB124" s="7"/>
      <c r="BC124" s="7"/>
      <c r="BD124" s="7"/>
    </row>
    <row r="125" spans="1:56" x14ac:dyDescent="0.25">
      <c r="A125" s="218">
        <v>4120</v>
      </c>
      <c r="B125" s="219" t="s">
        <v>159</v>
      </c>
      <c r="C125" s="220"/>
      <c r="D125" s="220"/>
      <c r="E125" s="220"/>
      <c r="F125" s="220"/>
      <c r="G125" s="220"/>
      <c r="H125" s="220"/>
      <c r="I125" s="220"/>
      <c r="J125" s="220"/>
      <c r="K125" s="220"/>
      <c r="L125" s="221"/>
      <c r="M125" s="196" t="s">
        <v>56</v>
      </c>
      <c r="N125" s="222">
        <f t="shared" si="54"/>
        <v>4120</v>
      </c>
      <c r="O125" s="233">
        <v>0</v>
      </c>
      <c r="P125" s="224"/>
      <c r="Q125" s="200"/>
      <c r="R125" s="199"/>
      <c r="S125" s="235">
        <v>0</v>
      </c>
      <c r="T125" s="210">
        <f>+IF(ABS(+O125+Q125)&lt;=ABS(P125+R125),-O125+P125-Q125+R125,0)</f>
        <v>0</v>
      </c>
      <c r="U125" s="196"/>
      <c r="V125" s="225">
        <v>0</v>
      </c>
      <c r="W125" s="226">
        <v>0</v>
      </c>
      <c r="X125" s="227">
        <v>0</v>
      </c>
      <c r="Y125" s="226">
        <v>0</v>
      </c>
      <c r="Z125" s="227">
        <v>0</v>
      </c>
      <c r="AA125" s="228">
        <v>0</v>
      </c>
      <c r="AB125" s="196"/>
      <c r="AC125" s="233">
        <v>0</v>
      </c>
      <c r="AD125" s="224"/>
      <c r="AE125" s="200"/>
      <c r="AF125" s="199"/>
      <c r="AG125" s="235">
        <v>0</v>
      </c>
      <c r="AH125" s="210">
        <f>+IF(ABS(+AC125+AE125)&lt;=ABS(AD125+AF125),-AC125+AD125-AE125+AF125,0)</f>
        <v>0</v>
      </c>
      <c r="AI125" s="196"/>
      <c r="AJ125" s="229">
        <f t="shared" si="59"/>
        <v>4120</v>
      </c>
      <c r="AK125" s="233">
        <v>0</v>
      </c>
      <c r="AL125" s="209">
        <f t="shared" si="55"/>
        <v>0</v>
      </c>
      <c r="AM125" s="201">
        <f t="shared" si="55"/>
        <v>0</v>
      </c>
      <c r="AN125" s="209">
        <f t="shared" si="55"/>
        <v>0</v>
      </c>
      <c r="AO125" s="235">
        <v>0</v>
      </c>
      <c r="AP125" s="210">
        <f>+T125+AA125+AH125</f>
        <v>0</v>
      </c>
      <c r="AQ125" s="7"/>
      <c r="AR125" s="211">
        <f t="shared" si="56"/>
        <v>0</v>
      </c>
      <c r="AS125" s="212">
        <f t="shared" si="57"/>
        <v>0</v>
      </c>
      <c r="AT125" s="213">
        <f t="shared" si="58"/>
        <v>0</v>
      </c>
      <c r="AU125" s="7"/>
      <c r="AV125" s="238">
        <f>+IF(OR(+ROUND(O125,2)+ROUND(Q125,2)&gt;ROUND(P125,2)+ROUND(R125,2),+ABS(ROUND(O125,2)+ROUND(Q125,2))&gt;+ABS(ROUND(P125,2)+ROUND(R125,2))),+(ROUND(O125,2)+ROUND(Q125,2))-(ROUND(P125,2)+ROUND(R125,2)),0)</f>
        <v>0</v>
      </c>
      <c r="AW125" s="214"/>
      <c r="AX125" s="238">
        <f>+IF(OR(+ROUND(AC125,2)+ROUND(AE125,2)&gt;ROUND(AD125,2)+ROUND(AF125,2),+ABS(ROUND(AC125,2)+ROUND(AE125,2))&gt;+ABS(ROUND(AD125,2)+ROUND(AF125,2))),+(ROUND(AC125,2)+ROUND(AE125,2))-(ROUND(AD125,2)+ROUND(AF125,2)),0)</f>
        <v>0</v>
      </c>
      <c r="AY125" s="7"/>
      <c r="AZ125" s="7"/>
      <c r="BA125" s="7"/>
      <c r="BB125" s="7"/>
      <c r="BC125" s="7"/>
      <c r="BD125" s="7"/>
    </row>
    <row r="126" spans="1:56" x14ac:dyDescent="0.25">
      <c r="A126" s="218">
        <v>4130</v>
      </c>
      <c r="B126" s="219" t="s">
        <v>160</v>
      </c>
      <c r="C126" s="220"/>
      <c r="D126" s="220"/>
      <c r="E126" s="220"/>
      <c r="F126" s="220"/>
      <c r="G126" s="220"/>
      <c r="H126" s="220"/>
      <c r="I126" s="220"/>
      <c r="J126" s="220"/>
      <c r="K126" s="220"/>
      <c r="L126" s="221"/>
      <c r="M126" s="196" t="s">
        <v>56</v>
      </c>
      <c r="N126" s="222">
        <f t="shared" si="54"/>
        <v>4130</v>
      </c>
      <c r="O126" s="223"/>
      <c r="P126" s="234">
        <v>0</v>
      </c>
      <c r="Q126" s="200"/>
      <c r="R126" s="199"/>
      <c r="S126" s="242">
        <f>+IF(ABS(+O126+Q126)&gt;=ABS(P126+R126),+O126-P126+Q126-R126,0)</f>
        <v>0</v>
      </c>
      <c r="T126" s="236">
        <v>0</v>
      </c>
      <c r="U126" s="196"/>
      <c r="V126" s="225">
        <v>0</v>
      </c>
      <c r="W126" s="226">
        <v>0</v>
      </c>
      <c r="X126" s="227">
        <v>0</v>
      </c>
      <c r="Y126" s="226">
        <v>0</v>
      </c>
      <c r="Z126" s="227">
        <v>0</v>
      </c>
      <c r="AA126" s="228">
        <v>0</v>
      </c>
      <c r="AB126" s="196"/>
      <c r="AC126" s="223"/>
      <c r="AD126" s="234">
        <v>0</v>
      </c>
      <c r="AE126" s="302"/>
      <c r="AF126" s="199"/>
      <c r="AG126" s="242">
        <f>+IF(ABS(+AC126+AE126)&gt;=ABS(AD126+AF126),+AC126-AD126+AE126-AF126,0)</f>
        <v>0</v>
      </c>
      <c r="AH126" s="236">
        <v>0</v>
      </c>
      <c r="AI126" s="196"/>
      <c r="AJ126" s="229">
        <f t="shared" si="59"/>
        <v>4130</v>
      </c>
      <c r="AK126" s="208">
        <f>+ROUND(+O126+V126+AC126,2)</f>
        <v>0</v>
      </c>
      <c r="AL126" s="234">
        <v>0</v>
      </c>
      <c r="AM126" s="201">
        <f t="shared" si="55"/>
        <v>0</v>
      </c>
      <c r="AN126" s="209">
        <f t="shared" si="55"/>
        <v>0</v>
      </c>
      <c r="AO126" s="201">
        <f>+S126+Z126+AG126</f>
        <v>0</v>
      </c>
      <c r="AP126" s="236">
        <v>0</v>
      </c>
      <c r="AQ126" s="7"/>
      <c r="AR126" s="211">
        <f t="shared" si="56"/>
        <v>0</v>
      </c>
      <c r="AS126" s="212">
        <f t="shared" si="57"/>
        <v>0</v>
      </c>
      <c r="AT126" s="213">
        <f t="shared" si="58"/>
        <v>0</v>
      </c>
      <c r="AU126" s="7"/>
      <c r="AV126" s="243">
        <f>+IF(OR(ROUND(P126,2)+ROUND(R126,2)&gt;+ROUND(O126,2)+ROUND(Q126,2),+ABS(ROUND(P126,2)+ROUND(R126,2))&gt;+ABS(ROUND(O126,2)+ROUND(Q126,2))),+(ROUND(P126,2)+ROUND(R126,2))-(ROUND(O126,2)+ROUND(Q126,2)),0)</f>
        <v>0</v>
      </c>
      <c r="AW126" s="214"/>
      <c r="AX126" s="243">
        <f>+IF(OR(ROUND(AD126,2)+ROUND(AF126,2)&gt;+ROUND(AC126,2)+ROUND(AE126,2),+ABS(ROUND(AD126,2)+ROUND(AF126,2))&gt;+ABS(ROUND(AC126,2)+ROUND(AE126,2))),+(ROUND(AD126,2)+ROUND(AF126,2))-(ROUND(AC126,2)+ROUND(AE126,2)),0)</f>
        <v>0</v>
      </c>
      <c r="AY126" s="7"/>
      <c r="AZ126" s="7"/>
      <c r="BA126" s="7"/>
      <c r="BB126" s="7"/>
      <c r="BC126" s="7"/>
      <c r="BD126" s="7"/>
    </row>
    <row r="127" spans="1:56" x14ac:dyDescent="0.25">
      <c r="A127" s="218">
        <v>4140</v>
      </c>
      <c r="B127" s="219" t="s">
        <v>161</v>
      </c>
      <c r="C127" s="220"/>
      <c r="D127" s="220"/>
      <c r="E127" s="220"/>
      <c r="F127" s="220"/>
      <c r="G127" s="220"/>
      <c r="H127" s="220"/>
      <c r="I127" s="220"/>
      <c r="J127" s="220"/>
      <c r="K127" s="220"/>
      <c r="L127" s="221"/>
      <c r="M127" s="196" t="s">
        <v>56</v>
      </c>
      <c r="N127" s="222">
        <f t="shared" si="54"/>
        <v>4140</v>
      </c>
      <c r="O127" s="233">
        <v>0</v>
      </c>
      <c r="P127" s="224"/>
      <c r="Q127" s="200"/>
      <c r="R127" s="199"/>
      <c r="S127" s="235">
        <v>0</v>
      </c>
      <c r="T127" s="210">
        <f>+IF(ABS(+O127+Q127)&lt;=ABS(P127+R127),-O127+P127-Q127+R127,0)</f>
        <v>0</v>
      </c>
      <c r="U127" s="196"/>
      <c r="V127" s="225">
        <v>0</v>
      </c>
      <c r="W127" s="226">
        <v>0</v>
      </c>
      <c r="X127" s="227">
        <v>0</v>
      </c>
      <c r="Y127" s="226">
        <v>0</v>
      </c>
      <c r="Z127" s="227">
        <v>0</v>
      </c>
      <c r="AA127" s="228">
        <v>0</v>
      </c>
      <c r="AB127" s="196"/>
      <c r="AC127" s="233">
        <v>0</v>
      </c>
      <c r="AD127" s="224"/>
      <c r="AE127" s="200"/>
      <c r="AF127" s="199"/>
      <c r="AG127" s="235">
        <v>0</v>
      </c>
      <c r="AH127" s="210">
        <f>+IF(ABS(+AC127+AE127)&lt;=ABS(AD127+AF127),-AC127+AD127-AE127+AF127,0)</f>
        <v>0</v>
      </c>
      <c r="AI127" s="196"/>
      <c r="AJ127" s="229">
        <f t="shared" si="59"/>
        <v>4140</v>
      </c>
      <c r="AK127" s="233">
        <v>0</v>
      </c>
      <c r="AL127" s="209">
        <f t="shared" si="55"/>
        <v>0</v>
      </c>
      <c r="AM127" s="201">
        <f t="shared" si="55"/>
        <v>0</v>
      </c>
      <c r="AN127" s="209">
        <f t="shared" si="55"/>
        <v>0</v>
      </c>
      <c r="AO127" s="235">
        <v>0</v>
      </c>
      <c r="AP127" s="210">
        <f>+T127+AA127+AH127</f>
        <v>0</v>
      </c>
      <c r="AQ127" s="7"/>
      <c r="AR127" s="211">
        <f t="shared" si="56"/>
        <v>0</v>
      </c>
      <c r="AS127" s="212">
        <f t="shared" si="57"/>
        <v>0</v>
      </c>
      <c r="AT127" s="213">
        <f t="shared" si="58"/>
        <v>0</v>
      </c>
      <c r="AU127" s="7"/>
      <c r="AV127" s="238">
        <f>+IF(OR(+ROUND(O127,2)+ROUND(Q127,2)&gt;ROUND(P127,2)+ROUND(R127,2),+ABS(ROUND(O127,2)+ROUND(Q127,2))&gt;+ABS(ROUND(P127,2)+ROUND(R127,2))),+(ROUND(O127,2)+ROUND(Q127,2))-(ROUND(P127,2)+ROUND(R127,2)),0)</f>
        <v>0</v>
      </c>
      <c r="AW127" s="214"/>
      <c r="AX127" s="238">
        <f>+IF(OR(+ROUND(AC127,2)+ROUND(AE127,2)&gt;ROUND(AD127,2)+ROUND(AF127,2),+ABS(ROUND(AC127,2)+ROUND(AE127,2))&gt;+ABS(ROUND(AD127,2)+ROUND(AF127,2))),+(ROUND(AC127,2)+ROUND(AE127,2))-(ROUND(AD127,2)+ROUND(AF127,2)),0)</f>
        <v>0</v>
      </c>
      <c r="AY127" s="7"/>
      <c r="AZ127" s="7"/>
      <c r="BA127" s="7"/>
      <c r="BB127" s="7"/>
      <c r="BC127" s="7"/>
      <c r="BD127" s="7"/>
    </row>
    <row r="128" spans="1:56" x14ac:dyDescent="0.25">
      <c r="A128" s="218">
        <v>4211</v>
      </c>
      <c r="B128" s="219" t="s">
        <v>162</v>
      </c>
      <c r="C128" s="220"/>
      <c r="D128" s="220"/>
      <c r="E128" s="220"/>
      <c r="F128" s="220"/>
      <c r="G128" s="220"/>
      <c r="H128" s="220"/>
      <c r="I128" s="220"/>
      <c r="J128" s="220"/>
      <c r="K128" s="220"/>
      <c r="L128" s="221"/>
      <c r="M128" s="196" t="s">
        <v>56</v>
      </c>
      <c r="N128" s="222">
        <f t="shared" si="54"/>
        <v>4211</v>
      </c>
      <c r="O128" s="233">
        <v>0</v>
      </c>
      <c r="P128" s="224"/>
      <c r="Q128" s="200"/>
      <c r="R128" s="199"/>
      <c r="S128" s="235">
        <v>0</v>
      </c>
      <c r="T128" s="210">
        <f>+IF(ABS(+O128+Q128)&lt;=ABS(P128+R128),-O128+P128-Q128+R128,0)</f>
        <v>0</v>
      </c>
      <c r="U128" s="196"/>
      <c r="V128" s="225">
        <v>0</v>
      </c>
      <c r="W128" s="226">
        <v>0</v>
      </c>
      <c r="X128" s="227">
        <v>0</v>
      </c>
      <c r="Y128" s="226">
        <v>0</v>
      </c>
      <c r="Z128" s="227">
        <v>0</v>
      </c>
      <c r="AA128" s="228">
        <v>0</v>
      </c>
      <c r="AB128" s="196"/>
      <c r="AC128" s="233">
        <v>0</v>
      </c>
      <c r="AD128" s="224"/>
      <c r="AE128" s="200"/>
      <c r="AF128" s="199"/>
      <c r="AG128" s="235">
        <v>0</v>
      </c>
      <c r="AH128" s="210">
        <f>+IF(ABS(+AC128+AE128)&lt;=ABS(AD128+AF128),-AC128+AD128-AE128+AF128,0)</f>
        <v>0</v>
      </c>
      <c r="AI128" s="196"/>
      <c r="AJ128" s="229">
        <f t="shared" si="59"/>
        <v>4211</v>
      </c>
      <c r="AK128" s="233">
        <v>0</v>
      </c>
      <c r="AL128" s="209">
        <f t="shared" si="55"/>
        <v>0</v>
      </c>
      <c r="AM128" s="201">
        <f t="shared" si="55"/>
        <v>0</v>
      </c>
      <c r="AN128" s="209">
        <f t="shared" si="55"/>
        <v>0</v>
      </c>
      <c r="AO128" s="235">
        <v>0</v>
      </c>
      <c r="AP128" s="210">
        <f>+T128+AA128+AH128</f>
        <v>0</v>
      </c>
      <c r="AQ128" s="7"/>
      <c r="AR128" s="211">
        <f t="shared" si="56"/>
        <v>0</v>
      </c>
      <c r="AS128" s="212">
        <f t="shared" si="57"/>
        <v>0</v>
      </c>
      <c r="AT128" s="213">
        <f t="shared" si="58"/>
        <v>0</v>
      </c>
      <c r="AU128" s="7"/>
      <c r="AV128" s="238">
        <f>+IF(OR(+ROUND(O128,2)+ROUND(Q128,2)&gt;ROUND(P128,2)+ROUND(R128,2),+ABS(ROUND(O128,2)+ROUND(Q128,2))&gt;+ABS(ROUND(P128,2)+ROUND(R128,2))),+(ROUND(O128,2)+ROUND(Q128,2))-(ROUND(P128,2)+ROUND(R128,2)),0)</f>
        <v>0</v>
      </c>
      <c r="AW128" s="214"/>
      <c r="AX128" s="238">
        <f>+IF(OR(+ROUND(AC128,2)+ROUND(AE128,2)&gt;ROUND(AD128,2)+ROUND(AF128,2),+ABS(ROUND(AC128,2)+ROUND(AE128,2))&gt;+ABS(ROUND(AD128,2)+ROUND(AF128,2))),+(ROUND(AC128,2)+ROUND(AE128,2))-(ROUND(AD128,2)+ROUND(AF128,2)),0)</f>
        <v>0</v>
      </c>
      <c r="AY128" s="7"/>
      <c r="AZ128" s="7"/>
      <c r="BA128" s="7"/>
      <c r="BB128" s="7"/>
      <c r="BC128" s="7"/>
      <c r="BD128" s="7"/>
    </row>
    <row r="129" spans="1:56" x14ac:dyDescent="0.25">
      <c r="A129" s="218">
        <v>4213</v>
      </c>
      <c r="B129" s="219" t="s">
        <v>163</v>
      </c>
      <c r="C129" s="220"/>
      <c r="D129" s="220"/>
      <c r="E129" s="220"/>
      <c r="F129" s="220"/>
      <c r="G129" s="220"/>
      <c r="H129" s="220"/>
      <c r="I129" s="220"/>
      <c r="J129" s="220"/>
      <c r="K129" s="220"/>
      <c r="L129" s="221"/>
      <c r="M129" s="196" t="s">
        <v>56</v>
      </c>
      <c r="N129" s="222">
        <f t="shared" si="54"/>
        <v>4213</v>
      </c>
      <c r="O129" s="223"/>
      <c r="P129" s="234">
        <v>0</v>
      </c>
      <c r="Q129" s="200"/>
      <c r="R129" s="199"/>
      <c r="S129" s="242">
        <f>+IF(ABS(+O129+Q129)&gt;=ABS(P129+R129),+O129-P129+Q129-R129,0)</f>
        <v>0</v>
      </c>
      <c r="T129" s="236">
        <v>0</v>
      </c>
      <c r="U129" s="196"/>
      <c r="V129" s="225">
        <v>0</v>
      </c>
      <c r="W129" s="226">
        <v>0</v>
      </c>
      <c r="X129" s="227">
        <v>0</v>
      </c>
      <c r="Y129" s="226">
        <v>0</v>
      </c>
      <c r="Z129" s="227">
        <v>0</v>
      </c>
      <c r="AA129" s="228">
        <v>0</v>
      </c>
      <c r="AB129" s="196"/>
      <c r="AC129" s="223"/>
      <c r="AD129" s="234">
        <v>0</v>
      </c>
      <c r="AE129" s="302"/>
      <c r="AF129" s="199"/>
      <c r="AG129" s="242">
        <f>+IF(ABS(+AC129+AE129)&gt;=ABS(AD129+AF129),+AC129-AD129+AE129-AF129,0)</f>
        <v>0</v>
      </c>
      <c r="AH129" s="236">
        <v>0</v>
      </c>
      <c r="AI129" s="196"/>
      <c r="AJ129" s="229">
        <f t="shared" si="59"/>
        <v>4213</v>
      </c>
      <c r="AK129" s="208">
        <f>+ROUND(+O129+V129+AC129,2)</f>
        <v>0</v>
      </c>
      <c r="AL129" s="234">
        <v>0</v>
      </c>
      <c r="AM129" s="201">
        <f t="shared" si="55"/>
        <v>0</v>
      </c>
      <c r="AN129" s="209">
        <f t="shared" si="55"/>
        <v>0</v>
      </c>
      <c r="AO129" s="201">
        <f>+S129+Z129+AG129</f>
        <v>0</v>
      </c>
      <c r="AP129" s="236">
        <v>0</v>
      </c>
      <c r="AQ129" s="7"/>
      <c r="AR129" s="211">
        <f t="shared" si="56"/>
        <v>0</v>
      </c>
      <c r="AS129" s="212">
        <f t="shared" si="57"/>
        <v>0</v>
      </c>
      <c r="AT129" s="213">
        <f t="shared" si="58"/>
        <v>0</v>
      </c>
      <c r="AU129" s="7"/>
      <c r="AV129" s="243">
        <f>+IF(OR(ROUND(P129,2)+ROUND(R129,2)&gt;+ROUND(O129,2)+ROUND(Q129,2),+ABS(ROUND(P129,2)+ROUND(R129,2))&gt;+ABS(ROUND(O129,2)+ROUND(Q129,2))),+(ROUND(P129,2)+ROUND(R129,2))-(ROUND(O129,2)+ROUND(Q129,2)),0)</f>
        <v>0</v>
      </c>
      <c r="AW129" s="214"/>
      <c r="AX129" s="243">
        <f>+IF(OR(ROUND(AD129,2)+ROUND(AF129,2)&gt;+ROUND(AC129,2)+ROUND(AE129,2),+ABS(ROUND(AD129,2)+ROUND(AF129,2))&gt;+ABS(ROUND(AC129,2)+ROUND(AE129,2))),+(ROUND(AD129,2)+ROUND(AF129,2))-(ROUND(AC129,2)+ROUND(AE129,2)),0)</f>
        <v>0</v>
      </c>
      <c r="AY129" s="7"/>
      <c r="AZ129" s="7"/>
      <c r="BA129" s="7"/>
      <c r="BB129" s="7"/>
      <c r="BC129" s="7"/>
      <c r="BD129" s="7"/>
    </row>
    <row r="130" spans="1:56" x14ac:dyDescent="0.25">
      <c r="A130" s="218">
        <v>4222</v>
      </c>
      <c r="B130" s="219" t="s">
        <v>164</v>
      </c>
      <c r="C130" s="220"/>
      <c r="D130" s="220"/>
      <c r="E130" s="220"/>
      <c r="F130" s="220"/>
      <c r="G130" s="220"/>
      <c r="H130" s="220"/>
      <c r="I130" s="220"/>
      <c r="J130" s="220"/>
      <c r="K130" s="220"/>
      <c r="L130" s="221"/>
      <c r="M130" s="196" t="s">
        <v>56</v>
      </c>
      <c r="N130" s="222">
        <f t="shared" si="54"/>
        <v>4222</v>
      </c>
      <c r="O130" s="233">
        <v>0</v>
      </c>
      <c r="P130" s="224"/>
      <c r="Q130" s="200"/>
      <c r="R130" s="199"/>
      <c r="S130" s="235">
        <v>0</v>
      </c>
      <c r="T130" s="210">
        <f>+IF(ABS(+O130+Q130)&lt;=ABS(P130+R130),-O130+P130-Q130+R130,0)</f>
        <v>0</v>
      </c>
      <c r="U130" s="196"/>
      <c r="V130" s="225">
        <v>0</v>
      </c>
      <c r="W130" s="226">
        <v>0</v>
      </c>
      <c r="X130" s="227">
        <v>0</v>
      </c>
      <c r="Y130" s="226">
        <v>0</v>
      </c>
      <c r="Z130" s="227">
        <v>0</v>
      </c>
      <c r="AA130" s="228">
        <v>0</v>
      </c>
      <c r="AB130" s="196"/>
      <c r="AC130" s="233">
        <v>0</v>
      </c>
      <c r="AD130" s="224"/>
      <c r="AE130" s="200"/>
      <c r="AF130" s="199"/>
      <c r="AG130" s="235">
        <v>0</v>
      </c>
      <c r="AH130" s="210">
        <f>+IF(ABS(+AC130+AE130)&lt;=ABS(AD130+AF130),-AC130+AD130-AE130+AF130,0)</f>
        <v>0</v>
      </c>
      <c r="AI130" s="196"/>
      <c r="AJ130" s="229">
        <f t="shared" si="59"/>
        <v>4222</v>
      </c>
      <c r="AK130" s="233">
        <v>0</v>
      </c>
      <c r="AL130" s="209">
        <f>+ROUND(+P130+W130+AD130,2)</f>
        <v>0</v>
      </c>
      <c r="AM130" s="201">
        <f t="shared" si="55"/>
        <v>0</v>
      </c>
      <c r="AN130" s="209">
        <f t="shared" si="55"/>
        <v>0</v>
      </c>
      <c r="AO130" s="235">
        <v>0</v>
      </c>
      <c r="AP130" s="210">
        <f>+T130+AA130+AH130</f>
        <v>0</v>
      </c>
      <c r="AQ130" s="7"/>
      <c r="AR130" s="211">
        <f t="shared" si="56"/>
        <v>0</v>
      </c>
      <c r="AS130" s="212">
        <f t="shared" si="57"/>
        <v>0</v>
      </c>
      <c r="AT130" s="213">
        <f t="shared" si="58"/>
        <v>0</v>
      </c>
      <c r="AU130" s="7"/>
      <c r="AV130" s="238">
        <f>+IF(OR(+ROUND(O130,2)+ROUND(Q130,2)&gt;ROUND(P130,2)+ROUND(R130,2),+ABS(ROUND(O130,2)+ROUND(Q130,2))&gt;+ABS(ROUND(P130,2)+ROUND(R130,2))),+(ROUND(O130,2)+ROUND(Q130,2))-(ROUND(P130,2)+ROUND(R130,2)),0)</f>
        <v>0</v>
      </c>
      <c r="AW130" s="214"/>
      <c r="AX130" s="238">
        <f>+IF(OR(+ROUND(AC130,2)+ROUND(AE130,2)&gt;ROUND(AD130,2)+ROUND(AF130,2),+ABS(ROUND(AC130,2)+ROUND(AE130,2))&gt;+ABS(ROUND(AD130,2)+ROUND(AF130,2))),+(ROUND(AC130,2)+ROUND(AE130,2))-(ROUND(AD130,2)+ROUND(AF130,2)),0)</f>
        <v>0</v>
      </c>
      <c r="AY130" s="7"/>
      <c r="AZ130" s="7"/>
      <c r="BA130" s="7"/>
      <c r="BB130" s="7"/>
      <c r="BC130" s="7"/>
      <c r="BD130" s="7"/>
    </row>
    <row r="131" spans="1:56" x14ac:dyDescent="0.25">
      <c r="A131" s="218">
        <v>4224</v>
      </c>
      <c r="B131" s="219" t="s">
        <v>165</v>
      </c>
      <c r="C131" s="220"/>
      <c r="D131" s="220"/>
      <c r="E131" s="220"/>
      <c r="F131" s="220"/>
      <c r="G131" s="220"/>
      <c r="H131" s="220"/>
      <c r="I131" s="220"/>
      <c r="J131" s="220"/>
      <c r="K131" s="220"/>
      <c r="L131" s="221"/>
      <c r="M131" s="196" t="s">
        <v>56</v>
      </c>
      <c r="N131" s="222">
        <f t="shared" si="54"/>
        <v>4224</v>
      </c>
      <c r="O131" s="223"/>
      <c r="P131" s="234">
        <v>0</v>
      </c>
      <c r="Q131" s="200"/>
      <c r="R131" s="199"/>
      <c r="S131" s="242">
        <f>+IF(ABS(+O131+Q131)&gt;=ABS(P131+R131),+O131-P131+Q131-R131,0)</f>
        <v>0</v>
      </c>
      <c r="T131" s="236">
        <v>0</v>
      </c>
      <c r="U131" s="196"/>
      <c r="V131" s="225">
        <v>0</v>
      </c>
      <c r="W131" s="226">
        <v>0</v>
      </c>
      <c r="X131" s="227">
        <v>0</v>
      </c>
      <c r="Y131" s="226">
        <v>0</v>
      </c>
      <c r="Z131" s="227">
        <v>0</v>
      </c>
      <c r="AA131" s="228">
        <v>0</v>
      </c>
      <c r="AB131" s="196"/>
      <c r="AC131" s="223"/>
      <c r="AD131" s="234">
        <v>0</v>
      </c>
      <c r="AE131" s="200"/>
      <c r="AF131" s="199"/>
      <c r="AG131" s="242">
        <f>+IF(ABS(+AC131+AE131)&gt;=ABS(AD131+AF131),+AC131-AD131+AE131-AF131,0)</f>
        <v>0</v>
      </c>
      <c r="AH131" s="236">
        <v>0</v>
      </c>
      <c r="AI131" s="196"/>
      <c r="AJ131" s="229">
        <f t="shared" si="59"/>
        <v>4224</v>
      </c>
      <c r="AK131" s="208">
        <f>+ROUND(+O131+V131+AC131,2)</f>
        <v>0</v>
      </c>
      <c r="AL131" s="234">
        <v>0</v>
      </c>
      <c r="AM131" s="201">
        <f t="shared" si="55"/>
        <v>0</v>
      </c>
      <c r="AN131" s="209">
        <f t="shared" si="55"/>
        <v>0</v>
      </c>
      <c r="AO131" s="201">
        <f>+S131+Z131+AG131</f>
        <v>0</v>
      </c>
      <c r="AP131" s="236">
        <v>0</v>
      </c>
      <c r="AQ131" s="7"/>
      <c r="AR131" s="211">
        <f t="shared" si="56"/>
        <v>0</v>
      </c>
      <c r="AS131" s="212">
        <f t="shared" si="57"/>
        <v>0</v>
      </c>
      <c r="AT131" s="213">
        <f t="shared" si="58"/>
        <v>0</v>
      </c>
      <c r="AU131" s="7"/>
      <c r="AV131" s="243">
        <f>+IF(OR(ROUND(P131,2)+ROUND(R131,2)&gt;+ROUND(O131,2)+ROUND(Q131,2),+ABS(ROUND(P131,2)+ROUND(R131,2))&gt;+ABS(ROUND(O131,2)+ROUND(Q131,2))),+(ROUND(P131,2)+ROUND(R131,2))-(ROUND(O131,2)+ROUND(Q131,2)),0)</f>
        <v>0</v>
      </c>
      <c r="AW131" s="214"/>
      <c r="AX131" s="243">
        <f>+IF(OR(ROUND(AD131,2)+ROUND(AF131,2)&gt;+ROUND(AC131,2)+ROUND(AE131,2),+ABS(ROUND(AD131,2)+ROUND(AF131,2))&gt;+ABS(ROUND(AC131,2)+ROUND(AE131,2))),+(ROUND(AD131,2)+ROUND(AF131,2))-(ROUND(AC131,2)+ROUND(AE131,2)),0)</f>
        <v>0</v>
      </c>
      <c r="AY131" s="7"/>
      <c r="AZ131" s="7"/>
      <c r="BA131" s="7"/>
      <c r="BB131" s="7"/>
      <c r="BC131" s="7"/>
      <c r="BD131" s="7"/>
    </row>
    <row r="132" spans="1:56" x14ac:dyDescent="0.25">
      <c r="A132" s="218">
        <v>4230</v>
      </c>
      <c r="B132" s="219" t="s">
        <v>166</v>
      </c>
      <c r="C132" s="220"/>
      <c r="D132" s="220"/>
      <c r="E132" s="220"/>
      <c r="F132" s="220"/>
      <c r="G132" s="220"/>
      <c r="H132" s="220"/>
      <c r="I132" s="220"/>
      <c r="J132" s="220"/>
      <c r="K132" s="220"/>
      <c r="L132" s="221"/>
      <c r="M132" s="196" t="s">
        <v>56</v>
      </c>
      <c r="N132" s="222">
        <f t="shared" si="54"/>
        <v>4230</v>
      </c>
      <c r="O132" s="233">
        <v>0</v>
      </c>
      <c r="P132" s="335"/>
      <c r="Q132" s="200"/>
      <c r="R132" s="199"/>
      <c r="S132" s="235">
        <v>0</v>
      </c>
      <c r="T132" s="210">
        <f>+IF(ABS(+O132+Q132)&lt;=ABS(P132+R132),-O132+P132-Q132+R132,0)</f>
        <v>0</v>
      </c>
      <c r="U132" s="196"/>
      <c r="V132" s="225">
        <v>0</v>
      </c>
      <c r="W132" s="226">
        <v>0</v>
      </c>
      <c r="X132" s="227">
        <v>0</v>
      </c>
      <c r="Y132" s="226">
        <v>0</v>
      </c>
      <c r="Z132" s="227">
        <v>0</v>
      </c>
      <c r="AA132" s="228">
        <v>0</v>
      </c>
      <c r="AB132" s="196"/>
      <c r="AC132" s="233">
        <v>0</v>
      </c>
      <c r="AD132" s="224"/>
      <c r="AE132" s="302"/>
      <c r="AF132" s="199"/>
      <c r="AG132" s="235">
        <v>0</v>
      </c>
      <c r="AH132" s="210">
        <f>+IF(ABS(+AC132+AE132)&lt;=ABS(AD132+AF132),-AC132+AD132-AE132+AF132,0)</f>
        <v>0</v>
      </c>
      <c r="AI132" s="196"/>
      <c r="AJ132" s="229">
        <f t="shared" si="59"/>
        <v>4230</v>
      </c>
      <c r="AK132" s="233">
        <v>0</v>
      </c>
      <c r="AL132" s="209">
        <f t="shared" si="55"/>
        <v>0</v>
      </c>
      <c r="AM132" s="201">
        <f t="shared" si="55"/>
        <v>0</v>
      </c>
      <c r="AN132" s="209">
        <f t="shared" si="55"/>
        <v>0</v>
      </c>
      <c r="AO132" s="235">
        <v>0</v>
      </c>
      <c r="AP132" s="210">
        <f>+T132+AA132+AH132</f>
        <v>0</v>
      </c>
      <c r="AQ132" s="7"/>
      <c r="AR132" s="211">
        <f t="shared" si="56"/>
        <v>0</v>
      </c>
      <c r="AS132" s="212">
        <f t="shared" si="57"/>
        <v>0</v>
      </c>
      <c r="AT132" s="213">
        <f t="shared" si="58"/>
        <v>0</v>
      </c>
      <c r="AU132" s="7"/>
      <c r="AV132" s="238">
        <f>+IF(OR(+ROUND(O132,2)+ROUND(Q132,2)&gt;ROUND(P132,2)+ROUND(R132,2),+ABS(ROUND(O132,2)+ROUND(Q132,2))&gt;+ABS(ROUND(P132,2)+ROUND(R132,2))),+(ROUND(O132,2)+ROUND(Q132,2))-(ROUND(P132,2)+ROUND(R132,2)),0)</f>
        <v>0</v>
      </c>
      <c r="AW132" s="214"/>
      <c r="AX132" s="238">
        <f>+IF(OR(+ROUND(AC132,2)+ROUND(AE132,2)&gt;ROUND(AD132,2)+ROUND(AF132,2),+ABS(ROUND(AC132,2)+ROUND(AE132,2))&gt;+ABS(ROUND(AD132,2)+ROUND(AF132,2))),+(ROUND(AC132,2)+ROUND(AE132,2))-(ROUND(AD132,2)+ROUND(AF132,2)),0)</f>
        <v>0</v>
      </c>
      <c r="AY132" s="7"/>
      <c r="AZ132" s="7"/>
      <c r="BA132" s="7"/>
      <c r="BB132" s="7"/>
      <c r="BC132" s="7"/>
      <c r="BD132" s="7"/>
    </row>
    <row r="133" spans="1:56" x14ac:dyDescent="0.25">
      <c r="A133" s="218">
        <v>4241</v>
      </c>
      <c r="B133" s="336" t="s">
        <v>167</v>
      </c>
      <c r="C133" s="220"/>
      <c r="D133" s="220"/>
      <c r="E133" s="220"/>
      <c r="F133" s="220"/>
      <c r="G133" s="220"/>
      <c r="H133" s="220"/>
      <c r="I133" s="220"/>
      <c r="J133" s="220"/>
      <c r="K133" s="220"/>
      <c r="L133" s="221"/>
      <c r="M133" s="196" t="s">
        <v>56</v>
      </c>
      <c r="N133" s="222">
        <f t="shared" si="54"/>
        <v>4241</v>
      </c>
      <c r="O133" s="233">
        <v>0</v>
      </c>
      <c r="P133" s="224"/>
      <c r="Q133" s="200"/>
      <c r="R133" s="199"/>
      <c r="S133" s="235">
        <v>0</v>
      </c>
      <c r="T133" s="210">
        <f>+IF(ABS(+O133+Q133)&lt;=ABS(P133+R133),-O133+P133-Q133+R133,0)</f>
        <v>0</v>
      </c>
      <c r="U133" s="196"/>
      <c r="V133" s="225">
        <v>0</v>
      </c>
      <c r="W133" s="226">
        <v>0</v>
      </c>
      <c r="X133" s="227">
        <v>0</v>
      </c>
      <c r="Y133" s="226">
        <v>0</v>
      </c>
      <c r="Z133" s="227">
        <v>0</v>
      </c>
      <c r="AA133" s="228">
        <v>0</v>
      </c>
      <c r="AB133" s="196"/>
      <c r="AC133" s="233">
        <v>0</v>
      </c>
      <c r="AD133" s="224"/>
      <c r="AE133" s="200"/>
      <c r="AF133" s="199"/>
      <c r="AG133" s="235">
        <v>0</v>
      </c>
      <c r="AH133" s="210">
        <f>+IF(ABS(+AC133+AE133)&lt;=ABS(AD133+AF133),-AC133+AD133-AE133+AF133,0)</f>
        <v>0</v>
      </c>
      <c r="AI133" s="196"/>
      <c r="AJ133" s="229">
        <f t="shared" si="59"/>
        <v>4241</v>
      </c>
      <c r="AK133" s="233">
        <v>0</v>
      </c>
      <c r="AL133" s="209">
        <f t="shared" si="55"/>
        <v>0</v>
      </c>
      <c r="AM133" s="201">
        <f t="shared" si="55"/>
        <v>0</v>
      </c>
      <c r="AN133" s="209">
        <f t="shared" si="55"/>
        <v>0</v>
      </c>
      <c r="AO133" s="235">
        <v>0</v>
      </c>
      <c r="AP133" s="210">
        <f>+T133+AA133+AH133</f>
        <v>0</v>
      </c>
      <c r="AQ133" s="7"/>
      <c r="AR133" s="211">
        <f t="shared" si="56"/>
        <v>0</v>
      </c>
      <c r="AS133" s="212">
        <f t="shared" si="57"/>
        <v>0</v>
      </c>
      <c r="AT133" s="213">
        <f t="shared" si="58"/>
        <v>0</v>
      </c>
      <c r="AU133" s="7"/>
      <c r="AV133" s="238">
        <f>+IF(OR(+ROUND(O133,2)+ROUND(Q133,2)&gt;ROUND(P133,2)+ROUND(R133,2),+ABS(ROUND(O133,2)+ROUND(Q133,2))&gt;+ABS(ROUND(P133,2)+ROUND(R133,2))),+(ROUND(O133,2)+ROUND(Q133,2))-(ROUND(P133,2)+ROUND(R133,2)),0)</f>
        <v>0</v>
      </c>
      <c r="AW133" s="214"/>
      <c r="AX133" s="238">
        <f>+IF(OR(+ROUND(AC133,2)+ROUND(AE133,2)&gt;ROUND(AD133,2)+ROUND(AF133,2),+ABS(ROUND(AC133,2)+ROUND(AE133,2))&gt;+ABS(ROUND(AD133,2)+ROUND(AF133,2))),+(ROUND(AC133,2)+ROUND(AE133,2))-(ROUND(AD133,2)+ROUND(AF133,2)),0)</f>
        <v>0</v>
      </c>
      <c r="AY133" s="7"/>
      <c r="AZ133" s="7"/>
      <c r="BA133" s="7"/>
      <c r="BB133" s="7"/>
      <c r="BC133" s="7"/>
      <c r="BD133" s="7"/>
    </row>
    <row r="134" spans="1:56" x14ac:dyDescent="0.25">
      <c r="A134" s="218">
        <v>4243</v>
      </c>
      <c r="B134" s="336" t="s">
        <v>168</v>
      </c>
      <c r="C134" s="220"/>
      <c r="D134" s="220"/>
      <c r="E134" s="220"/>
      <c r="F134" s="220"/>
      <c r="G134" s="220"/>
      <c r="H134" s="220"/>
      <c r="I134" s="220"/>
      <c r="J134" s="220"/>
      <c r="K134" s="220"/>
      <c r="L134" s="221"/>
      <c r="M134" s="196" t="s">
        <v>56</v>
      </c>
      <c r="N134" s="222">
        <f t="shared" si="54"/>
        <v>4243</v>
      </c>
      <c r="O134" s="223"/>
      <c r="P134" s="234">
        <v>0</v>
      </c>
      <c r="Q134" s="200"/>
      <c r="R134" s="199"/>
      <c r="S134" s="242">
        <f>+IF(ABS(+O134+Q134)&gt;=ABS(P134+R134),+O134-P134+Q134-R134,0)</f>
        <v>0</v>
      </c>
      <c r="T134" s="236">
        <v>0</v>
      </c>
      <c r="U134" s="196"/>
      <c r="V134" s="225">
        <v>0</v>
      </c>
      <c r="W134" s="226">
        <v>0</v>
      </c>
      <c r="X134" s="227">
        <v>0</v>
      </c>
      <c r="Y134" s="226">
        <v>0</v>
      </c>
      <c r="Z134" s="227">
        <v>0</v>
      </c>
      <c r="AA134" s="228">
        <v>0</v>
      </c>
      <c r="AB134" s="196"/>
      <c r="AC134" s="223"/>
      <c r="AD134" s="234">
        <v>0</v>
      </c>
      <c r="AE134" s="200"/>
      <c r="AF134" s="199"/>
      <c r="AG134" s="242">
        <f>+IF(ABS(+AC134+AE134)&gt;=ABS(AD134+AF134),+AC134-AD134+AE134-AF134,0)</f>
        <v>0</v>
      </c>
      <c r="AH134" s="236">
        <v>0</v>
      </c>
      <c r="AI134" s="196"/>
      <c r="AJ134" s="229">
        <f t="shared" si="59"/>
        <v>4243</v>
      </c>
      <c r="AK134" s="208">
        <f>+ROUND(+O134+V134+AC134,2)</f>
        <v>0</v>
      </c>
      <c r="AL134" s="234">
        <v>0</v>
      </c>
      <c r="AM134" s="201">
        <f t="shared" si="55"/>
        <v>0</v>
      </c>
      <c r="AN134" s="209">
        <f t="shared" si="55"/>
        <v>0</v>
      </c>
      <c r="AO134" s="201">
        <f>+S134+Z134+AG134</f>
        <v>0</v>
      </c>
      <c r="AP134" s="236">
        <v>0</v>
      </c>
      <c r="AQ134" s="7"/>
      <c r="AR134" s="211">
        <f t="shared" si="56"/>
        <v>0</v>
      </c>
      <c r="AS134" s="212">
        <f t="shared" si="57"/>
        <v>0</v>
      </c>
      <c r="AT134" s="213">
        <f t="shared" si="58"/>
        <v>0</v>
      </c>
      <c r="AU134" s="7"/>
      <c r="AV134" s="243">
        <f>+IF(OR(ROUND(P134,2)+ROUND(R134,2)&gt;+ROUND(O134,2)+ROUND(Q134,2),+ABS(ROUND(P134,2)+ROUND(R134,2))&gt;+ABS(ROUND(O134,2)+ROUND(Q134,2))),+(ROUND(P134,2)+ROUND(R134,2))-(ROUND(O134,2)+ROUND(Q134,2)),0)</f>
        <v>0</v>
      </c>
      <c r="AW134" s="214"/>
      <c r="AX134" s="243">
        <f>+IF(OR(ROUND(AD134,2)+ROUND(AF134,2)&gt;+ROUND(AC134,2)+ROUND(AE134,2),+ABS(ROUND(AD134,2)+ROUND(AF134,2))&gt;+ABS(ROUND(AC134,2)+ROUND(AE134,2))),+(ROUND(AD134,2)+ROUND(AF134,2))-(ROUND(AC134,2)+ROUND(AE134,2)),0)</f>
        <v>0</v>
      </c>
      <c r="AY134" s="7"/>
      <c r="AZ134" s="7"/>
      <c r="BA134" s="7"/>
      <c r="BB134" s="7"/>
      <c r="BC134" s="7"/>
      <c r="BD134" s="7"/>
    </row>
    <row r="135" spans="1:56" x14ac:dyDescent="0.25">
      <c r="A135" s="218">
        <v>4252</v>
      </c>
      <c r="B135" s="219" t="s">
        <v>169</v>
      </c>
      <c r="C135" s="220"/>
      <c r="D135" s="220"/>
      <c r="E135" s="220"/>
      <c r="F135" s="220"/>
      <c r="G135" s="220"/>
      <c r="H135" s="220"/>
      <c r="I135" s="220"/>
      <c r="J135" s="220"/>
      <c r="K135" s="220"/>
      <c r="L135" s="221"/>
      <c r="M135" s="196" t="s">
        <v>56</v>
      </c>
      <c r="N135" s="222">
        <f t="shared" si="54"/>
        <v>4252</v>
      </c>
      <c r="O135" s="233">
        <v>0</v>
      </c>
      <c r="P135" s="224"/>
      <c r="Q135" s="200"/>
      <c r="R135" s="199"/>
      <c r="S135" s="235">
        <v>0</v>
      </c>
      <c r="T135" s="210">
        <f>+IF(ABS(+O135+Q135)&lt;=ABS(P135+R135),-O135+P135-Q135+R135,0)</f>
        <v>0</v>
      </c>
      <c r="U135" s="196"/>
      <c r="V135" s="225">
        <v>0</v>
      </c>
      <c r="W135" s="226">
        <v>0</v>
      </c>
      <c r="X135" s="227">
        <v>0</v>
      </c>
      <c r="Y135" s="226">
        <v>0</v>
      </c>
      <c r="Z135" s="227">
        <v>0</v>
      </c>
      <c r="AA135" s="228">
        <v>0</v>
      </c>
      <c r="AB135" s="196"/>
      <c r="AC135" s="233">
        <v>0</v>
      </c>
      <c r="AD135" s="224"/>
      <c r="AE135" s="200"/>
      <c r="AF135" s="199"/>
      <c r="AG135" s="235">
        <v>0</v>
      </c>
      <c r="AH135" s="210">
        <f>+IF(ABS(+AC135+AE135)&lt;=ABS(AD135+AF135),-AC135+AD135-AE135+AF135,0)</f>
        <v>0</v>
      </c>
      <c r="AI135" s="196"/>
      <c r="AJ135" s="229">
        <f t="shared" si="59"/>
        <v>4252</v>
      </c>
      <c r="AK135" s="233">
        <v>0</v>
      </c>
      <c r="AL135" s="209">
        <f>+ROUND(+P135+W135+AD135,2)</f>
        <v>0</v>
      </c>
      <c r="AM135" s="201">
        <f t="shared" si="55"/>
        <v>0</v>
      </c>
      <c r="AN135" s="209">
        <f t="shared" si="55"/>
        <v>0</v>
      </c>
      <c r="AO135" s="235">
        <v>0</v>
      </c>
      <c r="AP135" s="210">
        <f>+T135+AA135+AH135</f>
        <v>0</v>
      </c>
      <c r="AQ135" s="7"/>
      <c r="AR135" s="211">
        <f t="shared" si="56"/>
        <v>0</v>
      </c>
      <c r="AS135" s="212">
        <f t="shared" si="57"/>
        <v>0</v>
      </c>
      <c r="AT135" s="213">
        <f t="shared" si="58"/>
        <v>0</v>
      </c>
      <c r="AU135" s="7"/>
      <c r="AV135" s="238">
        <f>+IF(OR(+ROUND(O135,2)+ROUND(Q135,2)&gt;ROUND(P135,2)+ROUND(R135,2),+ABS(ROUND(O135,2)+ROUND(Q135,2))&gt;+ABS(ROUND(P135,2)+ROUND(R135,2))),+(ROUND(O135,2)+ROUND(Q135,2))-(ROUND(P135,2)+ROUND(R135,2)),0)</f>
        <v>0</v>
      </c>
      <c r="AW135" s="214"/>
      <c r="AX135" s="238">
        <f>+IF(OR(+ROUND(AC135,2)+ROUND(AE135,2)&gt;ROUND(AD135,2)+ROUND(AF135,2),+ABS(ROUND(AC135,2)+ROUND(AE135,2))&gt;+ABS(ROUND(AD135,2)+ROUND(AF135,2))),+(ROUND(AC135,2)+ROUND(AE135,2))-(ROUND(AD135,2)+ROUND(AF135,2)),0)</f>
        <v>0</v>
      </c>
      <c r="AY135" s="7"/>
      <c r="AZ135" s="7"/>
      <c r="BA135" s="7"/>
      <c r="BB135" s="7"/>
      <c r="BC135" s="7"/>
      <c r="BD135" s="7"/>
    </row>
    <row r="136" spans="1:56" x14ac:dyDescent="0.25">
      <c r="A136" s="218">
        <v>4254</v>
      </c>
      <c r="B136" s="219" t="s">
        <v>170</v>
      </c>
      <c r="C136" s="220"/>
      <c r="D136" s="220"/>
      <c r="E136" s="220"/>
      <c r="F136" s="220"/>
      <c r="G136" s="220"/>
      <c r="H136" s="220"/>
      <c r="I136" s="220"/>
      <c r="J136" s="220"/>
      <c r="K136" s="220"/>
      <c r="L136" s="221"/>
      <c r="M136" s="196" t="s">
        <v>56</v>
      </c>
      <c r="N136" s="222">
        <f t="shared" si="54"/>
        <v>4254</v>
      </c>
      <c r="O136" s="223"/>
      <c r="P136" s="234">
        <v>0</v>
      </c>
      <c r="Q136" s="200"/>
      <c r="R136" s="199"/>
      <c r="S136" s="242">
        <f>+IF(ABS(+O136+Q136)&gt;=ABS(P136+R136),+O136-P136+Q136-R136,0)</f>
        <v>0</v>
      </c>
      <c r="T136" s="236">
        <v>0</v>
      </c>
      <c r="U136" s="196"/>
      <c r="V136" s="225">
        <v>0</v>
      </c>
      <c r="W136" s="226">
        <v>0</v>
      </c>
      <c r="X136" s="227">
        <v>0</v>
      </c>
      <c r="Y136" s="226">
        <v>0</v>
      </c>
      <c r="Z136" s="227">
        <v>0</v>
      </c>
      <c r="AA136" s="228">
        <v>0</v>
      </c>
      <c r="AB136" s="196"/>
      <c r="AC136" s="223"/>
      <c r="AD136" s="234">
        <v>0</v>
      </c>
      <c r="AE136" s="302"/>
      <c r="AF136" s="199"/>
      <c r="AG136" s="242">
        <f>+IF(ABS(+AC136+AE136)&gt;=ABS(AD136+AF136),+AC136-AD136+AE136-AF136,0)</f>
        <v>0</v>
      </c>
      <c r="AH136" s="236">
        <v>0</v>
      </c>
      <c r="AI136" s="196"/>
      <c r="AJ136" s="229">
        <f t="shared" si="59"/>
        <v>4254</v>
      </c>
      <c r="AK136" s="208">
        <f>+ROUND(+O136+V136+AC136,2)</f>
        <v>0</v>
      </c>
      <c r="AL136" s="234">
        <v>0</v>
      </c>
      <c r="AM136" s="201">
        <f t="shared" si="55"/>
        <v>0</v>
      </c>
      <c r="AN136" s="209">
        <f t="shared" si="55"/>
        <v>0</v>
      </c>
      <c r="AO136" s="201">
        <f>+S136+Z136+AG136</f>
        <v>0</v>
      </c>
      <c r="AP136" s="236">
        <v>0</v>
      </c>
      <c r="AQ136" s="7"/>
      <c r="AR136" s="211">
        <f t="shared" si="56"/>
        <v>0</v>
      </c>
      <c r="AS136" s="212">
        <f t="shared" si="57"/>
        <v>0</v>
      </c>
      <c r="AT136" s="213">
        <f t="shared" si="58"/>
        <v>0</v>
      </c>
      <c r="AU136" s="7"/>
      <c r="AV136" s="243">
        <f>+IF(OR(ROUND(P136,2)+ROUND(R136,2)&gt;+ROUND(O136,2)+ROUND(Q136,2),+ABS(ROUND(P136,2)+ROUND(R136,2))&gt;+ABS(ROUND(O136,2)+ROUND(Q136,2))),+(ROUND(P136,2)+ROUND(R136,2))-(ROUND(O136,2)+ROUND(Q136,2)),0)</f>
        <v>0</v>
      </c>
      <c r="AW136" s="214"/>
      <c r="AX136" s="243">
        <f>+IF(OR(ROUND(AD136,2)+ROUND(AF136,2)&gt;+ROUND(AC136,2)+ROUND(AE136,2),+ABS(ROUND(AD136,2)+ROUND(AF136,2))&gt;+ABS(ROUND(AC136,2)+ROUND(AE136,2))),+(ROUND(AD136,2)+ROUND(AF136,2))-(ROUND(AC136,2)+ROUND(AE136,2)),0)</f>
        <v>0</v>
      </c>
      <c r="AY136" s="7"/>
      <c r="AZ136" s="7"/>
      <c r="BA136" s="7"/>
      <c r="BB136" s="7"/>
      <c r="BC136" s="7"/>
      <c r="BD136" s="7"/>
    </row>
    <row r="137" spans="1:56" x14ac:dyDescent="0.25">
      <c r="A137" s="218">
        <v>4261</v>
      </c>
      <c r="B137" s="219" t="s">
        <v>171</v>
      </c>
      <c r="C137" s="220"/>
      <c r="D137" s="220"/>
      <c r="E137" s="220"/>
      <c r="F137" s="220"/>
      <c r="G137" s="220"/>
      <c r="H137" s="220"/>
      <c r="I137" s="220"/>
      <c r="J137" s="220"/>
      <c r="K137" s="220"/>
      <c r="L137" s="221"/>
      <c r="M137" s="196" t="s">
        <v>56</v>
      </c>
      <c r="N137" s="222">
        <f t="shared" si="54"/>
        <v>4261</v>
      </c>
      <c r="O137" s="223"/>
      <c r="P137" s="234">
        <v>0</v>
      </c>
      <c r="Q137" s="200"/>
      <c r="R137" s="199"/>
      <c r="S137" s="242">
        <f>+IF(ABS(+O137+Q137)&gt;=ABS(P137+R137),+O137-P137+Q137-R137,0)</f>
        <v>0</v>
      </c>
      <c r="T137" s="236">
        <v>0</v>
      </c>
      <c r="U137" s="196"/>
      <c r="V137" s="225">
        <v>0</v>
      </c>
      <c r="W137" s="226">
        <v>0</v>
      </c>
      <c r="X137" s="227">
        <v>0</v>
      </c>
      <c r="Y137" s="226">
        <v>0</v>
      </c>
      <c r="Z137" s="227">
        <v>0</v>
      </c>
      <c r="AA137" s="228">
        <v>0</v>
      </c>
      <c r="AB137" s="196"/>
      <c r="AC137" s="223"/>
      <c r="AD137" s="234">
        <v>0</v>
      </c>
      <c r="AE137" s="200"/>
      <c r="AF137" s="199"/>
      <c r="AG137" s="242">
        <f>+IF(ABS(+AC137+AE137)&gt;=ABS(AD137+AF137),+AC137-AD137+AE137-AF137,0)</f>
        <v>0</v>
      </c>
      <c r="AH137" s="236">
        <v>0</v>
      </c>
      <c r="AI137" s="196"/>
      <c r="AJ137" s="229">
        <f t="shared" si="59"/>
        <v>4261</v>
      </c>
      <c r="AK137" s="208">
        <f>+ROUND(+O137+V137+AC137,2)</f>
        <v>0</v>
      </c>
      <c r="AL137" s="234">
        <v>0</v>
      </c>
      <c r="AM137" s="201">
        <f t="shared" si="55"/>
        <v>0</v>
      </c>
      <c r="AN137" s="209">
        <f t="shared" si="55"/>
        <v>0</v>
      </c>
      <c r="AO137" s="201">
        <f>+S137+Z137+AG137</f>
        <v>0</v>
      </c>
      <c r="AP137" s="236">
        <v>0</v>
      </c>
      <c r="AQ137" s="7"/>
      <c r="AR137" s="211">
        <f t="shared" si="56"/>
        <v>0</v>
      </c>
      <c r="AS137" s="212">
        <f t="shared" si="57"/>
        <v>0</v>
      </c>
      <c r="AT137" s="213">
        <f t="shared" si="58"/>
        <v>0</v>
      </c>
      <c r="AU137" s="7"/>
      <c r="AV137" s="243">
        <f>+IF(OR(ROUND(P137,2)+ROUND(R137,2)&gt;+ROUND(O137,2)+ROUND(Q137,2),+ABS(ROUND(P137,2)+ROUND(R137,2))&gt;+ABS(ROUND(O137,2)+ROUND(Q137,2))),+(ROUND(P137,2)+ROUND(R137,2))-(ROUND(O137,2)+ROUND(Q137,2)),0)</f>
        <v>0</v>
      </c>
      <c r="AW137" s="214"/>
      <c r="AX137" s="243">
        <f>+IF(OR(ROUND(AD137,2)+ROUND(AF137,2)&gt;+ROUND(AC137,2)+ROUND(AE137,2),+ABS(ROUND(AD137,2)+ROUND(AF137,2))&gt;+ABS(ROUND(AC137,2)+ROUND(AE137,2))),+(ROUND(AD137,2)+ROUND(AF137,2))-(ROUND(AC137,2)+ROUND(AE137,2)),0)</f>
        <v>0</v>
      </c>
      <c r="AY137" s="7"/>
      <c r="AZ137" s="7"/>
      <c r="BA137" s="7"/>
      <c r="BB137" s="7"/>
      <c r="BC137" s="7"/>
      <c r="BD137" s="7"/>
    </row>
    <row r="138" spans="1:56" x14ac:dyDescent="0.25">
      <c r="A138" s="218">
        <v>4262</v>
      </c>
      <c r="B138" s="219" t="s">
        <v>172</v>
      </c>
      <c r="C138" s="220"/>
      <c r="D138" s="220"/>
      <c r="E138" s="220"/>
      <c r="F138" s="220"/>
      <c r="G138" s="220"/>
      <c r="H138" s="220"/>
      <c r="I138" s="220"/>
      <c r="J138" s="220"/>
      <c r="K138" s="220"/>
      <c r="L138" s="221"/>
      <c r="M138" s="196" t="s">
        <v>56</v>
      </c>
      <c r="N138" s="222">
        <f t="shared" si="54"/>
        <v>4262</v>
      </c>
      <c r="O138" s="223"/>
      <c r="P138" s="234">
        <v>0</v>
      </c>
      <c r="Q138" s="200"/>
      <c r="R138" s="199"/>
      <c r="S138" s="242">
        <f>+IF(ABS(+O138+Q138)&gt;=ABS(P138+R138),+O138-P138+Q138-R138,0)</f>
        <v>0</v>
      </c>
      <c r="T138" s="236">
        <v>0</v>
      </c>
      <c r="U138" s="196"/>
      <c r="V138" s="225">
        <v>0</v>
      </c>
      <c r="W138" s="226">
        <v>0</v>
      </c>
      <c r="X138" s="227">
        <v>0</v>
      </c>
      <c r="Y138" s="226">
        <v>0</v>
      </c>
      <c r="Z138" s="227">
        <v>0</v>
      </c>
      <c r="AA138" s="228">
        <v>0</v>
      </c>
      <c r="AB138" s="196"/>
      <c r="AC138" s="223"/>
      <c r="AD138" s="234">
        <v>0</v>
      </c>
      <c r="AE138" s="200"/>
      <c r="AF138" s="199"/>
      <c r="AG138" s="242">
        <f>+IF(ABS(+AC138+AE138)&gt;=ABS(AD138+AF138),+AC138-AD138+AE138-AF138,0)</f>
        <v>0</v>
      </c>
      <c r="AH138" s="236">
        <v>0</v>
      </c>
      <c r="AI138" s="196"/>
      <c r="AJ138" s="229">
        <f t="shared" si="59"/>
        <v>4262</v>
      </c>
      <c r="AK138" s="208">
        <f>+ROUND(+O138+V138+AC138,2)</f>
        <v>0</v>
      </c>
      <c r="AL138" s="234">
        <v>0</v>
      </c>
      <c r="AM138" s="201">
        <f t="shared" si="55"/>
        <v>0</v>
      </c>
      <c r="AN138" s="209">
        <f t="shared" si="55"/>
        <v>0</v>
      </c>
      <c r="AO138" s="201">
        <f>+S138+Z138+AG138</f>
        <v>0</v>
      </c>
      <c r="AP138" s="236">
        <v>0</v>
      </c>
      <c r="AQ138" s="7"/>
      <c r="AR138" s="211">
        <f t="shared" si="56"/>
        <v>0</v>
      </c>
      <c r="AS138" s="212">
        <f t="shared" si="57"/>
        <v>0</v>
      </c>
      <c r="AT138" s="213">
        <f t="shared" si="58"/>
        <v>0</v>
      </c>
      <c r="AU138" s="7"/>
      <c r="AV138" s="243">
        <f>+IF(OR(ROUND(P138,2)+ROUND(R138,2)&gt;+ROUND(O138,2)+ROUND(Q138,2),+ABS(ROUND(P138,2)+ROUND(R138,2))&gt;+ABS(ROUND(O138,2)+ROUND(Q138,2))),+(ROUND(P138,2)+ROUND(R138,2))-(ROUND(O138,2)+ROUND(Q138,2)),0)</f>
        <v>0</v>
      </c>
      <c r="AW138" s="214"/>
      <c r="AX138" s="243">
        <f>+IF(OR(ROUND(AD138,2)+ROUND(AF138,2)&gt;+ROUND(AC138,2)+ROUND(AE138,2),+ABS(ROUND(AD138,2)+ROUND(AF138,2))&gt;+ABS(ROUND(AC138,2)+ROUND(AE138,2))),+(ROUND(AD138,2)+ROUND(AF138,2))-(ROUND(AC138,2)+ROUND(AE138,2)),0)</f>
        <v>0</v>
      </c>
      <c r="AY138" s="7"/>
      <c r="AZ138" s="7"/>
      <c r="BA138" s="7"/>
      <c r="BB138" s="7"/>
      <c r="BC138" s="7"/>
      <c r="BD138" s="7"/>
    </row>
    <row r="139" spans="1:56" x14ac:dyDescent="0.25">
      <c r="A139" s="218">
        <v>4271</v>
      </c>
      <c r="B139" s="219" t="s">
        <v>173</v>
      </c>
      <c r="C139" s="220"/>
      <c r="D139" s="220"/>
      <c r="E139" s="220"/>
      <c r="F139" s="220"/>
      <c r="G139" s="220"/>
      <c r="H139" s="220"/>
      <c r="I139" s="220"/>
      <c r="J139" s="220"/>
      <c r="K139" s="220"/>
      <c r="L139" s="221"/>
      <c r="M139" s="196" t="s">
        <v>56</v>
      </c>
      <c r="N139" s="222">
        <f t="shared" si="54"/>
        <v>4271</v>
      </c>
      <c r="O139" s="233">
        <v>0</v>
      </c>
      <c r="P139" s="224"/>
      <c r="Q139" s="200"/>
      <c r="R139" s="199"/>
      <c r="S139" s="235">
        <v>0</v>
      </c>
      <c r="T139" s="210">
        <f>+IF(ABS(+O139+Q139)&lt;=ABS(P139+R139),-O139+P139-Q139+R139,0)</f>
        <v>0</v>
      </c>
      <c r="U139" s="196"/>
      <c r="V139" s="225">
        <v>0</v>
      </c>
      <c r="W139" s="226">
        <v>0</v>
      </c>
      <c r="X139" s="227">
        <v>0</v>
      </c>
      <c r="Y139" s="226">
        <v>0</v>
      </c>
      <c r="Z139" s="227">
        <v>0</v>
      </c>
      <c r="AA139" s="228">
        <v>0</v>
      </c>
      <c r="AB139" s="196"/>
      <c r="AC139" s="233">
        <v>0</v>
      </c>
      <c r="AD139" s="224"/>
      <c r="AE139" s="302"/>
      <c r="AF139" s="199"/>
      <c r="AG139" s="235">
        <v>0</v>
      </c>
      <c r="AH139" s="210">
        <f>+IF(ABS(+AC139+AE139)&lt;=ABS(AD139+AF139),-AC139+AD139-AE139+AF139,0)</f>
        <v>0</v>
      </c>
      <c r="AI139" s="196"/>
      <c r="AJ139" s="229">
        <f t="shared" si="59"/>
        <v>4271</v>
      </c>
      <c r="AK139" s="233">
        <v>0</v>
      </c>
      <c r="AL139" s="209">
        <f t="shared" si="55"/>
        <v>0</v>
      </c>
      <c r="AM139" s="201">
        <f t="shared" si="55"/>
        <v>0</v>
      </c>
      <c r="AN139" s="209">
        <f t="shared" si="55"/>
        <v>0</v>
      </c>
      <c r="AO139" s="235">
        <v>0</v>
      </c>
      <c r="AP139" s="210">
        <f>+T139+AA139+AH139</f>
        <v>0</v>
      </c>
      <c r="AQ139" s="7"/>
      <c r="AR139" s="211">
        <f t="shared" si="56"/>
        <v>0</v>
      </c>
      <c r="AS139" s="212">
        <f t="shared" si="57"/>
        <v>0</v>
      </c>
      <c r="AT139" s="213">
        <f t="shared" si="58"/>
        <v>0</v>
      </c>
      <c r="AU139" s="7"/>
      <c r="AV139" s="238">
        <f>+IF(OR(+ROUND(O139,2)+ROUND(Q139,2)&gt;ROUND(P139,2)+ROUND(R139,2),+ABS(ROUND(O139,2)+ROUND(Q139,2))&gt;+ABS(ROUND(P139,2)+ROUND(R139,2))),+(ROUND(O139,2)+ROUND(Q139,2))-(ROUND(P139,2)+ROUND(R139,2)),0)</f>
        <v>0</v>
      </c>
      <c r="AW139" s="214"/>
      <c r="AX139" s="238">
        <f>+IF(OR(+ROUND(AC139,2)+ROUND(AE139,2)&gt;ROUND(AD139,2)+ROUND(AF139,2),+ABS(ROUND(AC139,2)+ROUND(AE139,2))&gt;+ABS(ROUND(AD139,2)+ROUND(AF139,2))),+(ROUND(AC139,2)+ROUND(AE139,2))-(ROUND(AD139,2)+ROUND(AF139,2)),0)</f>
        <v>0</v>
      </c>
      <c r="AY139" s="7"/>
      <c r="AZ139" s="7"/>
      <c r="BA139" s="7"/>
      <c r="BB139" s="7"/>
      <c r="BC139" s="7"/>
      <c r="BD139" s="7"/>
    </row>
    <row r="140" spans="1:56" x14ac:dyDescent="0.25">
      <c r="A140" s="218">
        <v>4272</v>
      </c>
      <c r="B140" s="219" t="s">
        <v>174</v>
      </c>
      <c r="C140" s="220"/>
      <c r="D140" s="220"/>
      <c r="E140" s="220"/>
      <c r="F140" s="220"/>
      <c r="G140" s="220"/>
      <c r="H140" s="220"/>
      <c r="I140" s="220"/>
      <c r="J140" s="220"/>
      <c r="K140" s="220"/>
      <c r="L140" s="221"/>
      <c r="M140" s="196" t="s">
        <v>56</v>
      </c>
      <c r="N140" s="222">
        <f t="shared" si="54"/>
        <v>4272</v>
      </c>
      <c r="O140" s="233">
        <v>0</v>
      </c>
      <c r="P140" s="224"/>
      <c r="Q140" s="200"/>
      <c r="R140" s="199"/>
      <c r="S140" s="235">
        <v>0</v>
      </c>
      <c r="T140" s="210">
        <f>+IF(ABS(+O140+Q140)&lt;=ABS(P140+R140),-O140+P140-Q140+R140,0)</f>
        <v>0</v>
      </c>
      <c r="U140" s="196"/>
      <c r="V140" s="225">
        <v>0</v>
      </c>
      <c r="W140" s="226">
        <v>0</v>
      </c>
      <c r="X140" s="227">
        <v>0</v>
      </c>
      <c r="Y140" s="226">
        <v>0</v>
      </c>
      <c r="Z140" s="227">
        <v>0</v>
      </c>
      <c r="AA140" s="228">
        <v>0</v>
      </c>
      <c r="AB140" s="196"/>
      <c r="AC140" s="233">
        <v>0</v>
      </c>
      <c r="AD140" s="224"/>
      <c r="AE140" s="200"/>
      <c r="AF140" s="199"/>
      <c r="AG140" s="235">
        <v>0</v>
      </c>
      <c r="AH140" s="210">
        <f>+IF(ABS(+AC140+AE140)&lt;=ABS(AD140+AF140),-AC140+AD140-AE140+AF140,0)</f>
        <v>0</v>
      </c>
      <c r="AI140" s="196"/>
      <c r="AJ140" s="229">
        <f t="shared" si="59"/>
        <v>4272</v>
      </c>
      <c r="AK140" s="233">
        <v>0</v>
      </c>
      <c r="AL140" s="209">
        <f t="shared" si="55"/>
        <v>0</v>
      </c>
      <c r="AM140" s="201">
        <f t="shared" si="55"/>
        <v>0</v>
      </c>
      <c r="AN140" s="209">
        <f t="shared" si="55"/>
        <v>0</v>
      </c>
      <c r="AO140" s="235">
        <v>0</v>
      </c>
      <c r="AP140" s="210">
        <f>+T140+AA140+AH140</f>
        <v>0</v>
      </c>
      <c r="AQ140" s="7"/>
      <c r="AR140" s="211">
        <f t="shared" si="56"/>
        <v>0</v>
      </c>
      <c r="AS140" s="212">
        <f t="shared" si="57"/>
        <v>0</v>
      </c>
      <c r="AT140" s="213">
        <f t="shared" si="58"/>
        <v>0</v>
      </c>
      <c r="AU140" s="7"/>
      <c r="AV140" s="238">
        <f>+IF(OR(+ROUND(O140,2)+ROUND(Q140,2)&gt;ROUND(P140,2)+ROUND(R140,2),+ABS(ROUND(O140,2)+ROUND(Q140,2))&gt;+ABS(ROUND(P140,2)+ROUND(R140,2))),+(ROUND(O140,2)+ROUND(Q140,2))-(ROUND(P140,2)+ROUND(R140,2)),0)</f>
        <v>0</v>
      </c>
      <c r="AW140" s="214"/>
      <c r="AX140" s="238">
        <f>+IF(OR(+ROUND(AC140,2)+ROUND(AE140,2)&gt;ROUND(AD140,2)+ROUND(AF140,2),+ABS(ROUND(AC140,2)+ROUND(AE140,2))&gt;+ABS(ROUND(AD140,2)+ROUND(AF140,2))),+(ROUND(AC140,2)+ROUND(AE140,2))-(ROUND(AD140,2)+ROUND(AF140,2)),0)</f>
        <v>0</v>
      </c>
      <c r="AY140" s="7"/>
      <c r="AZ140" s="7"/>
      <c r="BA140" s="7"/>
      <c r="BB140" s="7"/>
      <c r="BC140" s="7"/>
      <c r="BD140" s="7"/>
    </row>
    <row r="141" spans="1:56" x14ac:dyDescent="0.25">
      <c r="A141" s="218">
        <v>4279</v>
      </c>
      <c r="B141" s="219" t="s">
        <v>175</v>
      </c>
      <c r="C141" s="219"/>
      <c r="D141" s="220"/>
      <c r="E141" s="220"/>
      <c r="F141" s="220"/>
      <c r="G141" s="220"/>
      <c r="H141" s="220"/>
      <c r="I141" s="220"/>
      <c r="J141" s="220"/>
      <c r="K141" s="220"/>
      <c r="L141" s="221"/>
      <c r="M141" s="196" t="s">
        <v>56</v>
      </c>
      <c r="N141" s="222">
        <f t="shared" si="54"/>
        <v>4279</v>
      </c>
      <c r="O141" s="223"/>
      <c r="P141" s="234">
        <v>0</v>
      </c>
      <c r="Q141" s="200"/>
      <c r="R141" s="199"/>
      <c r="S141" s="242">
        <f>+IF(ABS(+O141+Q141)&gt;=ABS(P141+R141),+O141-P141+Q141-R141,0)</f>
        <v>0</v>
      </c>
      <c r="T141" s="236">
        <v>0</v>
      </c>
      <c r="U141" s="196"/>
      <c r="V141" s="225">
        <v>0</v>
      </c>
      <c r="W141" s="226">
        <v>0</v>
      </c>
      <c r="X141" s="227">
        <v>0</v>
      </c>
      <c r="Y141" s="226">
        <v>0</v>
      </c>
      <c r="Z141" s="227">
        <v>0</v>
      </c>
      <c r="AA141" s="228">
        <v>0</v>
      </c>
      <c r="AB141" s="196"/>
      <c r="AC141" s="223"/>
      <c r="AD141" s="234">
        <v>0</v>
      </c>
      <c r="AE141" s="200"/>
      <c r="AF141" s="199"/>
      <c r="AG141" s="242">
        <f>+IF(ABS(+AC141+AE141)&gt;=ABS(AD141+AF141),+AC141-AD141+AE141-AF141,0)</f>
        <v>0</v>
      </c>
      <c r="AH141" s="236">
        <v>0</v>
      </c>
      <c r="AI141" s="196"/>
      <c r="AJ141" s="229">
        <f t="shared" si="59"/>
        <v>4279</v>
      </c>
      <c r="AK141" s="208">
        <f>+ROUND(+O141+V141+AC141,2)</f>
        <v>0</v>
      </c>
      <c r="AL141" s="234">
        <v>0</v>
      </c>
      <c r="AM141" s="201">
        <f t="shared" si="55"/>
        <v>0</v>
      </c>
      <c r="AN141" s="209">
        <f t="shared" si="55"/>
        <v>0</v>
      </c>
      <c r="AO141" s="201">
        <f>+S141+Z141+AG141</f>
        <v>0</v>
      </c>
      <c r="AP141" s="236">
        <v>0</v>
      </c>
      <c r="AQ141" s="7"/>
      <c r="AR141" s="211">
        <f t="shared" si="56"/>
        <v>0</v>
      </c>
      <c r="AS141" s="212">
        <f t="shared" si="57"/>
        <v>0</v>
      </c>
      <c r="AT141" s="213">
        <f t="shared" si="58"/>
        <v>0</v>
      </c>
      <c r="AU141" s="7"/>
      <c r="AV141" s="243">
        <f>+IF(OR(ROUND(P141,2)+ROUND(R141,2)&gt;+ROUND(O141,2)+ROUND(Q141,2),+ABS(ROUND(P141,2)+ROUND(R141,2))&gt;+ABS(ROUND(O141,2)+ROUND(Q141,2))),+(ROUND(P141,2)+ROUND(R141,2))-(ROUND(O141,2)+ROUND(Q141,2)),0)</f>
        <v>0</v>
      </c>
      <c r="AW141" s="214"/>
      <c r="AX141" s="243">
        <f>+IF(OR(ROUND(AD141,2)+ROUND(AF141,2)&gt;+ROUND(AC141,2)+ROUND(AE141,2),+ABS(ROUND(AD141,2)+ROUND(AF141,2))&gt;+ABS(ROUND(AC141,2)+ROUND(AE141,2))),+(ROUND(AD141,2)+ROUND(AF141,2))-(ROUND(AC141,2)+ROUND(AE141,2)),0)</f>
        <v>0</v>
      </c>
      <c r="AY141" s="7"/>
      <c r="AZ141" s="7"/>
      <c r="BA141" s="7"/>
      <c r="BB141" s="7"/>
      <c r="BC141" s="7"/>
      <c r="BD141" s="7"/>
    </row>
    <row r="142" spans="1:56" x14ac:dyDescent="0.25">
      <c r="A142" s="218">
        <v>4281</v>
      </c>
      <c r="B142" s="219" t="s">
        <v>176</v>
      </c>
      <c r="C142" s="220"/>
      <c r="D142" s="220"/>
      <c r="E142" s="220"/>
      <c r="F142" s="220"/>
      <c r="G142" s="220"/>
      <c r="H142" s="220"/>
      <c r="I142" s="220"/>
      <c r="J142" s="220"/>
      <c r="K142" s="220"/>
      <c r="L142" s="221"/>
      <c r="M142" s="196" t="s">
        <v>56</v>
      </c>
      <c r="N142" s="222">
        <f t="shared" si="54"/>
        <v>4281</v>
      </c>
      <c r="O142" s="233">
        <v>0</v>
      </c>
      <c r="P142" s="224"/>
      <c r="Q142" s="200"/>
      <c r="R142" s="199"/>
      <c r="S142" s="235">
        <v>0</v>
      </c>
      <c r="T142" s="210">
        <f>+IF(ABS(+O142+Q142)&lt;=ABS(P142+R142),-O142+P142-Q142+R142,0)</f>
        <v>0</v>
      </c>
      <c r="U142" s="196"/>
      <c r="V142" s="225">
        <v>0</v>
      </c>
      <c r="W142" s="226">
        <v>0</v>
      </c>
      <c r="X142" s="227">
        <v>0</v>
      </c>
      <c r="Y142" s="226">
        <v>0</v>
      </c>
      <c r="Z142" s="227">
        <v>0</v>
      </c>
      <c r="AA142" s="228">
        <v>0</v>
      </c>
      <c r="AB142" s="196"/>
      <c r="AC142" s="233">
        <v>0</v>
      </c>
      <c r="AD142" s="224"/>
      <c r="AE142" s="302"/>
      <c r="AF142" s="199"/>
      <c r="AG142" s="235">
        <v>0</v>
      </c>
      <c r="AH142" s="210">
        <f>+IF(ABS(+AC142+AE142)&lt;=ABS(AD142+AF142),-AC142+AD142-AE142+AF142,0)</f>
        <v>0</v>
      </c>
      <c r="AI142" s="196"/>
      <c r="AJ142" s="229">
        <f t="shared" si="59"/>
        <v>4281</v>
      </c>
      <c r="AK142" s="233">
        <v>0</v>
      </c>
      <c r="AL142" s="209">
        <f t="shared" si="55"/>
        <v>0</v>
      </c>
      <c r="AM142" s="201">
        <f t="shared" si="55"/>
        <v>0</v>
      </c>
      <c r="AN142" s="209">
        <f t="shared" si="55"/>
        <v>0</v>
      </c>
      <c r="AO142" s="235">
        <v>0</v>
      </c>
      <c r="AP142" s="210">
        <f>+T142+AA142+AH142</f>
        <v>0</v>
      </c>
      <c r="AQ142" s="7"/>
      <c r="AR142" s="211">
        <f t="shared" si="56"/>
        <v>0</v>
      </c>
      <c r="AS142" s="212">
        <f t="shared" si="57"/>
        <v>0</v>
      </c>
      <c r="AT142" s="213">
        <f t="shared" si="58"/>
        <v>0</v>
      </c>
      <c r="AU142" s="7"/>
      <c r="AV142" s="238">
        <f>+IF(OR(+ROUND(O142,2)+ROUND(Q142,2)&gt;ROUND(P142,2)+ROUND(R142,2),+ABS(ROUND(O142,2)+ROUND(Q142,2))&gt;+ABS(ROUND(P142,2)+ROUND(R142,2))),+(ROUND(O142,2)+ROUND(Q142,2))-(ROUND(P142,2)+ROUND(R142,2)),0)</f>
        <v>0</v>
      </c>
      <c r="AW142" s="214"/>
      <c r="AX142" s="238">
        <f>+IF(OR(+ROUND(AC142,2)+ROUND(AE142,2)&gt;ROUND(AD142,2)+ROUND(AF142,2),+ABS(ROUND(AC142,2)+ROUND(AE142,2))&gt;+ABS(ROUND(AD142,2)+ROUND(AF142,2))),+(ROUND(AC142,2)+ROUND(AE142,2))-(ROUND(AD142,2)+ROUND(AF142,2)),0)</f>
        <v>0</v>
      </c>
      <c r="AY142" s="7"/>
      <c r="AZ142" s="7"/>
      <c r="BA142" s="7"/>
      <c r="BB142" s="7"/>
      <c r="BC142" s="7"/>
      <c r="BD142" s="7"/>
    </row>
    <row r="143" spans="1:56" x14ac:dyDescent="0.25">
      <c r="A143" s="218">
        <v>4282</v>
      </c>
      <c r="B143" s="219" t="s">
        <v>177</v>
      </c>
      <c r="C143" s="220"/>
      <c r="D143" s="220"/>
      <c r="E143" s="220"/>
      <c r="F143" s="220"/>
      <c r="G143" s="220"/>
      <c r="H143" s="220"/>
      <c r="I143" s="220"/>
      <c r="J143" s="220"/>
      <c r="K143" s="220"/>
      <c r="L143" s="221"/>
      <c r="M143" s="196" t="s">
        <v>56</v>
      </c>
      <c r="N143" s="222">
        <f t="shared" si="54"/>
        <v>4282</v>
      </c>
      <c r="O143" s="233">
        <v>0</v>
      </c>
      <c r="P143" s="224"/>
      <c r="Q143" s="200"/>
      <c r="R143" s="199"/>
      <c r="S143" s="235">
        <v>0</v>
      </c>
      <c r="T143" s="210">
        <f>+IF(ABS(+O143+Q143)&lt;=ABS(P143+R143),-O143+P143-Q143+R143,0)</f>
        <v>0</v>
      </c>
      <c r="U143" s="196"/>
      <c r="V143" s="225">
        <v>0</v>
      </c>
      <c r="W143" s="226">
        <v>0</v>
      </c>
      <c r="X143" s="227">
        <v>0</v>
      </c>
      <c r="Y143" s="226">
        <v>0</v>
      </c>
      <c r="Z143" s="227">
        <v>0</v>
      </c>
      <c r="AA143" s="228">
        <v>0</v>
      </c>
      <c r="AB143" s="196"/>
      <c r="AC143" s="233">
        <v>0</v>
      </c>
      <c r="AD143" s="224"/>
      <c r="AE143" s="200"/>
      <c r="AF143" s="199"/>
      <c r="AG143" s="235">
        <v>0</v>
      </c>
      <c r="AH143" s="210">
        <f>+IF(ABS(+AC143+AE143)&lt;=ABS(AD143+AF143),-AC143+AD143-AE143+AF143,0)</f>
        <v>0</v>
      </c>
      <c r="AI143" s="196"/>
      <c r="AJ143" s="229">
        <f t="shared" si="59"/>
        <v>4282</v>
      </c>
      <c r="AK143" s="233">
        <v>0</v>
      </c>
      <c r="AL143" s="209">
        <f t="shared" si="55"/>
        <v>0</v>
      </c>
      <c r="AM143" s="201">
        <f t="shared" si="55"/>
        <v>0</v>
      </c>
      <c r="AN143" s="209">
        <f t="shared" si="55"/>
        <v>0</v>
      </c>
      <c r="AO143" s="235">
        <v>0</v>
      </c>
      <c r="AP143" s="210">
        <f>+T143+AA143+AH143</f>
        <v>0</v>
      </c>
      <c r="AQ143" s="7"/>
      <c r="AR143" s="211">
        <f t="shared" si="56"/>
        <v>0</v>
      </c>
      <c r="AS143" s="212">
        <f t="shared" si="57"/>
        <v>0</v>
      </c>
      <c r="AT143" s="213">
        <f t="shared" si="58"/>
        <v>0</v>
      </c>
      <c r="AU143" s="7"/>
      <c r="AV143" s="238">
        <f>+IF(OR(+ROUND(O143,2)+ROUND(Q143,2)&gt;ROUND(P143,2)+ROUND(R143,2),+ABS(ROUND(O143,2)+ROUND(Q143,2))&gt;+ABS(ROUND(P143,2)+ROUND(R143,2))),+(ROUND(O143,2)+ROUND(Q143,2))-(ROUND(P143,2)+ROUND(R143,2)),0)</f>
        <v>0</v>
      </c>
      <c r="AW143" s="214"/>
      <c r="AX143" s="238">
        <f>+IF(OR(+ROUND(AC143,2)+ROUND(AE143,2)&gt;ROUND(AD143,2)+ROUND(AF143,2),+ABS(ROUND(AC143,2)+ROUND(AE143,2))&gt;+ABS(ROUND(AD143,2)+ROUND(AF143,2))),+(ROUND(AC143,2)+ROUND(AE143,2))-(ROUND(AD143,2)+ROUND(AF143,2)),0)</f>
        <v>0</v>
      </c>
      <c r="AY143" s="7"/>
      <c r="AZ143" s="7"/>
      <c r="BA143" s="7"/>
      <c r="BB143" s="7"/>
      <c r="BC143" s="7"/>
      <c r="BD143" s="7"/>
    </row>
    <row r="144" spans="1:56" x14ac:dyDescent="0.25">
      <c r="A144" s="218">
        <v>4287</v>
      </c>
      <c r="B144" s="219" t="s">
        <v>178</v>
      </c>
      <c r="C144" s="220"/>
      <c r="D144" s="220"/>
      <c r="E144" s="220"/>
      <c r="F144" s="220"/>
      <c r="G144" s="220"/>
      <c r="H144" s="220"/>
      <c r="I144" s="220"/>
      <c r="J144" s="220"/>
      <c r="K144" s="220"/>
      <c r="L144" s="221"/>
      <c r="M144" s="196" t="s">
        <v>56</v>
      </c>
      <c r="N144" s="222">
        <f t="shared" si="54"/>
        <v>4287</v>
      </c>
      <c r="O144" s="223"/>
      <c r="P144" s="234">
        <v>0</v>
      </c>
      <c r="Q144" s="200"/>
      <c r="R144" s="199"/>
      <c r="S144" s="242">
        <f>+IF(ABS(+O144+Q144)&gt;=ABS(P144+R144),+O144-P144+Q144-R144,0)</f>
        <v>0</v>
      </c>
      <c r="T144" s="236">
        <v>0</v>
      </c>
      <c r="U144" s="196"/>
      <c r="V144" s="225">
        <v>0</v>
      </c>
      <c r="W144" s="226">
        <v>0</v>
      </c>
      <c r="X144" s="227">
        <v>0</v>
      </c>
      <c r="Y144" s="226">
        <v>0</v>
      </c>
      <c r="Z144" s="227">
        <v>0</v>
      </c>
      <c r="AA144" s="228">
        <v>0</v>
      </c>
      <c r="AB144" s="196"/>
      <c r="AC144" s="223"/>
      <c r="AD144" s="234">
        <v>0</v>
      </c>
      <c r="AE144" s="200"/>
      <c r="AF144" s="199"/>
      <c r="AG144" s="242">
        <f>+IF(ABS(+AC144+AE144)&gt;=ABS(AD144+AF144),+AC144-AD144+AE144-AF144,0)</f>
        <v>0</v>
      </c>
      <c r="AH144" s="236">
        <v>0</v>
      </c>
      <c r="AI144" s="196"/>
      <c r="AJ144" s="229">
        <f t="shared" si="59"/>
        <v>4287</v>
      </c>
      <c r="AK144" s="208">
        <f>+ROUND(+O144+V144+AC144,2)</f>
        <v>0</v>
      </c>
      <c r="AL144" s="234">
        <v>0</v>
      </c>
      <c r="AM144" s="201">
        <f t="shared" si="55"/>
        <v>0</v>
      </c>
      <c r="AN144" s="209">
        <f t="shared" si="55"/>
        <v>0</v>
      </c>
      <c r="AO144" s="201">
        <f>+S144+Z144+AG144</f>
        <v>0</v>
      </c>
      <c r="AP144" s="236">
        <v>0</v>
      </c>
      <c r="AQ144" s="7"/>
      <c r="AR144" s="211">
        <f t="shared" si="56"/>
        <v>0</v>
      </c>
      <c r="AS144" s="212">
        <f t="shared" si="57"/>
        <v>0</v>
      </c>
      <c r="AT144" s="213">
        <f t="shared" si="58"/>
        <v>0</v>
      </c>
      <c r="AU144" s="7"/>
      <c r="AV144" s="243">
        <f>+IF(OR(ROUND(P144,2)+ROUND(R144,2)&gt;+ROUND(O144,2)+ROUND(Q144,2),+ABS(ROUND(P144,2)+ROUND(R144,2))&gt;+ABS(ROUND(O144,2)+ROUND(Q144,2))),+(ROUND(P144,2)+ROUND(R144,2))-(ROUND(O144,2)+ROUND(Q144,2)),0)</f>
        <v>0</v>
      </c>
      <c r="AW144" s="214"/>
      <c r="AX144" s="243">
        <f>+IF(OR(ROUND(AD144,2)+ROUND(AF144,2)&gt;+ROUND(AC144,2)+ROUND(AE144,2),+ABS(ROUND(AD144,2)+ROUND(AF144,2))&gt;+ABS(ROUND(AC144,2)+ROUND(AE144,2))),+(ROUND(AD144,2)+ROUND(AF144,2))-(ROUND(AC144,2)+ROUND(AE144,2)),0)</f>
        <v>0</v>
      </c>
      <c r="AY144" s="7"/>
      <c r="AZ144" s="7"/>
      <c r="BA144" s="7"/>
      <c r="BB144" s="7"/>
      <c r="BC144" s="7"/>
      <c r="BD144" s="7"/>
    </row>
    <row r="145" spans="1:56" x14ac:dyDescent="0.25">
      <c r="A145" s="218">
        <v>4288</v>
      </c>
      <c r="B145" s="219" t="s">
        <v>179</v>
      </c>
      <c r="C145" s="220"/>
      <c r="D145" s="220"/>
      <c r="E145" s="220"/>
      <c r="F145" s="220"/>
      <c r="G145" s="220"/>
      <c r="H145" s="220"/>
      <c r="I145" s="220"/>
      <c r="J145" s="220"/>
      <c r="K145" s="220"/>
      <c r="L145" s="221"/>
      <c r="M145" s="196" t="s">
        <v>56</v>
      </c>
      <c r="N145" s="222">
        <f t="shared" si="54"/>
        <v>4288</v>
      </c>
      <c r="O145" s="223"/>
      <c r="P145" s="234">
        <v>0</v>
      </c>
      <c r="Q145" s="200"/>
      <c r="R145" s="199"/>
      <c r="S145" s="242">
        <f>+IF(ABS(+O145+Q145)&gt;=ABS(P145+R145),+O145-P145+Q145-R145,0)</f>
        <v>0</v>
      </c>
      <c r="T145" s="236">
        <v>0</v>
      </c>
      <c r="U145" s="196"/>
      <c r="V145" s="225">
        <v>0</v>
      </c>
      <c r="W145" s="226">
        <v>0</v>
      </c>
      <c r="X145" s="227">
        <v>0</v>
      </c>
      <c r="Y145" s="226">
        <v>0</v>
      </c>
      <c r="Z145" s="227">
        <v>0</v>
      </c>
      <c r="AA145" s="228">
        <v>0</v>
      </c>
      <c r="AB145" s="196"/>
      <c r="AC145" s="223"/>
      <c r="AD145" s="234">
        <v>0</v>
      </c>
      <c r="AE145" s="200"/>
      <c r="AF145" s="199"/>
      <c r="AG145" s="242">
        <f>+IF(ABS(+AC145+AE145)&gt;=ABS(AD145+AF145),+AC145-AD145+AE145-AF145,0)</f>
        <v>0</v>
      </c>
      <c r="AH145" s="236">
        <v>0</v>
      </c>
      <c r="AI145" s="196"/>
      <c r="AJ145" s="229">
        <f t="shared" si="59"/>
        <v>4288</v>
      </c>
      <c r="AK145" s="208">
        <f>+ROUND(+O145+V145+AC145,2)</f>
        <v>0</v>
      </c>
      <c r="AL145" s="234">
        <v>0</v>
      </c>
      <c r="AM145" s="201">
        <f t="shared" si="55"/>
        <v>0</v>
      </c>
      <c r="AN145" s="209">
        <f t="shared" si="55"/>
        <v>0</v>
      </c>
      <c r="AO145" s="201">
        <f>+S145+Z145+AG145</f>
        <v>0</v>
      </c>
      <c r="AP145" s="236">
        <v>0</v>
      </c>
      <c r="AQ145" s="7"/>
      <c r="AR145" s="211">
        <f t="shared" si="56"/>
        <v>0</v>
      </c>
      <c r="AS145" s="212">
        <f t="shared" si="57"/>
        <v>0</v>
      </c>
      <c r="AT145" s="213">
        <f t="shared" si="58"/>
        <v>0</v>
      </c>
      <c r="AU145" s="7"/>
      <c r="AV145" s="243">
        <f>+IF(OR(ROUND(P145,2)+ROUND(R145,2)&gt;+ROUND(O145,2)+ROUND(Q145,2),+ABS(ROUND(P145,2)+ROUND(R145,2))&gt;+ABS(ROUND(O145,2)+ROUND(Q145,2))),+(ROUND(P145,2)+ROUND(R145,2))-(ROUND(O145,2)+ROUND(Q145,2)),0)</f>
        <v>0</v>
      </c>
      <c r="AW145" s="214"/>
      <c r="AX145" s="243">
        <f>+IF(OR(ROUND(AD145,2)+ROUND(AF145,2)&gt;+ROUND(AC145,2)+ROUND(AE145,2),+ABS(ROUND(AD145,2)+ROUND(AF145,2))&gt;+ABS(ROUND(AC145,2)+ROUND(AE145,2))),+(ROUND(AD145,2)+ROUND(AF145,2))-(ROUND(AC145,2)+ROUND(AE145,2)),0)</f>
        <v>0</v>
      </c>
      <c r="AY145" s="7"/>
      <c r="AZ145" s="7"/>
      <c r="BA145" s="7"/>
      <c r="BB145" s="7"/>
      <c r="BC145" s="7"/>
      <c r="BD145" s="7"/>
    </row>
    <row r="146" spans="1:56" x14ac:dyDescent="0.25">
      <c r="A146" s="218">
        <v>4291</v>
      </c>
      <c r="B146" s="219" t="s">
        <v>180</v>
      </c>
      <c r="C146" s="220"/>
      <c r="D146" s="220"/>
      <c r="E146" s="220"/>
      <c r="F146" s="220"/>
      <c r="G146" s="220"/>
      <c r="H146" s="220"/>
      <c r="I146" s="220"/>
      <c r="J146" s="220"/>
      <c r="K146" s="220"/>
      <c r="L146" s="221"/>
      <c r="M146" s="196" t="s">
        <v>56</v>
      </c>
      <c r="N146" s="222">
        <f t="shared" si="54"/>
        <v>4291</v>
      </c>
      <c r="O146" s="233">
        <v>0</v>
      </c>
      <c r="P146" s="224"/>
      <c r="Q146" s="200"/>
      <c r="R146" s="199"/>
      <c r="S146" s="235">
        <v>0</v>
      </c>
      <c r="T146" s="210">
        <f>+IF(ABS(+O146+Q146)&lt;=ABS(P146+R146),-O146+P146-Q146+R146,0)</f>
        <v>0</v>
      </c>
      <c r="U146" s="196"/>
      <c r="V146" s="225">
        <v>0</v>
      </c>
      <c r="W146" s="226">
        <v>38822030.599999994</v>
      </c>
      <c r="X146" s="227">
        <v>707815117.34000003</v>
      </c>
      <c r="Y146" s="226">
        <v>781400184.84000003</v>
      </c>
      <c r="Z146" s="227">
        <v>0</v>
      </c>
      <c r="AA146" s="228">
        <v>112407098.09999993</v>
      </c>
      <c r="AB146" s="196"/>
      <c r="AC146" s="233">
        <v>0</v>
      </c>
      <c r="AD146" s="224"/>
      <c r="AE146" s="302"/>
      <c r="AF146" s="199"/>
      <c r="AG146" s="235">
        <v>0</v>
      </c>
      <c r="AH146" s="210">
        <f>+IF(ABS(+AC146+AE146)&lt;=ABS(AD146+AF146),-AC146+AD146-AE146+AF146,0)</f>
        <v>0</v>
      </c>
      <c r="AI146" s="196"/>
      <c r="AJ146" s="229">
        <f t="shared" si="59"/>
        <v>4291</v>
      </c>
      <c r="AK146" s="233">
        <v>0</v>
      </c>
      <c r="AL146" s="209">
        <f>+ROUND(+P146+W146+AD146,2)</f>
        <v>38822030.600000001</v>
      </c>
      <c r="AM146" s="201">
        <f t="shared" si="55"/>
        <v>707815117.34000003</v>
      </c>
      <c r="AN146" s="209">
        <f t="shared" si="55"/>
        <v>781400184.84000003</v>
      </c>
      <c r="AO146" s="235">
        <v>0</v>
      </c>
      <c r="AP146" s="210">
        <f>+T146+AA146+AH146</f>
        <v>112407098.09999993</v>
      </c>
      <c r="AQ146" s="7"/>
      <c r="AR146" s="211">
        <f t="shared" si="56"/>
        <v>0</v>
      </c>
      <c r="AS146" s="212">
        <f t="shared" si="57"/>
        <v>0</v>
      </c>
      <c r="AT146" s="213">
        <f t="shared" si="58"/>
        <v>0</v>
      </c>
      <c r="AU146" s="7"/>
      <c r="AV146" s="238">
        <f>+IF(OR(+ROUND(O146,2)+ROUND(Q146,2)&gt;ROUND(P146,2)+ROUND(R146,2),+ABS(ROUND(O146,2)+ROUND(Q146,2))&gt;+ABS(ROUND(P146,2)+ROUND(R146,2))),+(ROUND(O146,2)+ROUND(Q146,2))-(ROUND(P146,2)+ROUND(R146,2)),0)</f>
        <v>0</v>
      </c>
      <c r="AW146" s="214"/>
      <c r="AX146" s="238">
        <f>+IF(OR(+ROUND(AC146,2)+ROUND(AE146,2)&gt;ROUND(AD146,2)+ROUND(AF146,2),+ABS(ROUND(AC146,2)+ROUND(AE146,2))&gt;+ABS(ROUND(AD146,2)+ROUND(AF146,2))),+(ROUND(AC146,2)+ROUND(AE146,2))-(ROUND(AD146,2)+ROUND(AF146,2)),0)</f>
        <v>0</v>
      </c>
      <c r="AY146" s="7"/>
      <c r="AZ146" s="7"/>
      <c r="BA146" s="7"/>
      <c r="BB146" s="7"/>
      <c r="BC146" s="7"/>
      <c r="BD146" s="7"/>
    </row>
    <row r="147" spans="1:56" x14ac:dyDescent="0.25">
      <c r="A147" s="218">
        <v>4299</v>
      </c>
      <c r="B147" s="336" t="s">
        <v>181</v>
      </c>
      <c r="C147" s="220"/>
      <c r="D147" s="220"/>
      <c r="E147" s="220"/>
      <c r="F147" s="220"/>
      <c r="G147" s="220"/>
      <c r="H147" s="220"/>
      <c r="I147" s="220"/>
      <c r="J147" s="220"/>
      <c r="K147" s="220"/>
      <c r="L147" s="221"/>
      <c r="M147" s="196" t="s">
        <v>56</v>
      </c>
      <c r="N147" s="222">
        <f t="shared" si="54"/>
        <v>4299</v>
      </c>
      <c r="O147" s="223"/>
      <c r="P147" s="234">
        <v>0</v>
      </c>
      <c r="Q147" s="200"/>
      <c r="R147" s="199"/>
      <c r="S147" s="242">
        <f>+IF(ABS(+O147+Q147)&gt;=ABS(P147+R147),+O147-P147+Q147-R147,0)</f>
        <v>0</v>
      </c>
      <c r="T147" s="236">
        <v>0</v>
      </c>
      <c r="U147" s="196"/>
      <c r="V147" s="225">
        <v>206332654.24999997</v>
      </c>
      <c r="W147" s="226">
        <v>0</v>
      </c>
      <c r="X147" s="227">
        <v>132182671.06000002</v>
      </c>
      <c r="Y147" s="226">
        <v>114554339.88</v>
      </c>
      <c r="Z147" s="227">
        <v>223960985.43000001</v>
      </c>
      <c r="AA147" s="228">
        <v>0</v>
      </c>
      <c r="AB147" s="196"/>
      <c r="AC147" s="223"/>
      <c r="AD147" s="234">
        <v>0</v>
      </c>
      <c r="AE147" s="200"/>
      <c r="AF147" s="199"/>
      <c r="AG147" s="242">
        <f>+IF(ABS(+AC147+AE147)&gt;=ABS(AD147+AF147),+AC147-AD147+AE147-AF147,0)</f>
        <v>0</v>
      </c>
      <c r="AH147" s="236">
        <v>0</v>
      </c>
      <c r="AI147" s="196"/>
      <c r="AJ147" s="229">
        <f t="shared" si="59"/>
        <v>4299</v>
      </c>
      <c r="AK147" s="208">
        <f>+ROUND(+O147+V147+AC147,2)</f>
        <v>206332654.25</v>
      </c>
      <c r="AL147" s="234">
        <v>0</v>
      </c>
      <c r="AM147" s="201">
        <f t="shared" si="55"/>
        <v>132182671.06</v>
      </c>
      <c r="AN147" s="209">
        <f t="shared" si="55"/>
        <v>114554339.88</v>
      </c>
      <c r="AO147" s="201">
        <f>+S147+Z147+AG147</f>
        <v>223960985.43000001</v>
      </c>
      <c r="AP147" s="236">
        <v>0</v>
      </c>
      <c r="AQ147" s="7"/>
      <c r="AR147" s="211">
        <f t="shared" si="56"/>
        <v>0</v>
      </c>
      <c r="AS147" s="212">
        <f t="shared" si="57"/>
        <v>0</v>
      </c>
      <c r="AT147" s="213">
        <f t="shared" si="58"/>
        <v>0</v>
      </c>
      <c r="AU147" s="7"/>
      <c r="AV147" s="243">
        <f>+IF(OR(ROUND(P147,2)+ROUND(R147,2)&gt;+ROUND(O147,2)+ROUND(Q147,2),+ABS(ROUND(P147,2)+ROUND(R147,2))&gt;+ABS(ROUND(O147,2)+ROUND(Q147,2))),+(ROUND(P147,2)+ROUND(R147,2))-(ROUND(O147,2)+ROUND(Q147,2)),0)</f>
        <v>0</v>
      </c>
      <c r="AW147" s="214"/>
      <c r="AX147" s="243">
        <f>+IF(OR(ROUND(AD147,2)+ROUND(AF147,2)&gt;+ROUND(AC147,2)+ROUND(AE147,2),+ABS(ROUND(AD147,2)+ROUND(AF147,2))&gt;+ABS(ROUND(AC147,2)+ROUND(AE147,2))),+(ROUND(AD147,2)+ROUND(AF147,2))-(ROUND(AC147,2)+ROUND(AE147,2)),0)</f>
        <v>0</v>
      </c>
      <c r="AY147" s="7"/>
      <c r="AZ147" s="7"/>
      <c r="BA147" s="7"/>
      <c r="BB147" s="7"/>
      <c r="BC147" s="7"/>
      <c r="BD147" s="7"/>
    </row>
    <row r="148" spans="1:56" x14ac:dyDescent="0.25">
      <c r="A148" s="337">
        <v>4301</v>
      </c>
      <c r="B148" s="338" t="s">
        <v>182</v>
      </c>
      <c r="C148" s="220"/>
      <c r="D148" s="220"/>
      <c r="E148" s="220"/>
      <c r="F148" s="220"/>
      <c r="G148" s="220"/>
      <c r="H148" s="220"/>
      <c r="I148" s="220"/>
      <c r="J148" s="220"/>
      <c r="K148" s="220"/>
      <c r="L148" s="221"/>
      <c r="M148" s="196" t="s">
        <v>56</v>
      </c>
      <c r="N148" s="222">
        <f t="shared" si="54"/>
        <v>4301</v>
      </c>
      <c r="O148" s="339"/>
      <c r="P148" s="234">
        <v>0</v>
      </c>
      <c r="Q148" s="200"/>
      <c r="R148" s="199"/>
      <c r="S148" s="242">
        <f>+IF(ABS(+O148+Q148)&gt;=ABS(P148+R148),+O148-P148+Q148-R148,0)</f>
        <v>0</v>
      </c>
      <c r="T148" s="236">
        <v>0</v>
      </c>
      <c r="U148" s="196"/>
      <c r="V148" s="225">
        <v>0</v>
      </c>
      <c r="W148" s="226">
        <v>0</v>
      </c>
      <c r="X148" s="227">
        <v>0</v>
      </c>
      <c r="Y148" s="226">
        <v>0</v>
      </c>
      <c r="Z148" s="227">
        <v>0</v>
      </c>
      <c r="AA148" s="228">
        <v>0</v>
      </c>
      <c r="AB148" s="196"/>
      <c r="AC148" s="339"/>
      <c r="AD148" s="234">
        <v>0</v>
      </c>
      <c r="AE148" s="200"/>
      <c r="AF148" s="199"/>
      <c r="AG148" s="242">
        <f>+IF(ABS(+AC148+AE148)&gt;=ABS(AD148+AF148),+AC148-AD148+AE148-AF148,0)</f>
        <v>0</v>
      </c>
      <c r="AH148" s="236">
        <v>0</v>
      </c>
      <c r="AI148" s="196"/>
      <c r="AJ148" s="229">
        <f t="shared" si="59"/>
        <v>4301</v>
      </c>
      <c r="AK148" s="208">
        <f>+ROUND(+O148+V148+AC148,2)</f>
        <v>0</v>
      </c>
      <c r="AL148" s="234">
        <v>0</v>
      </c>
      <c r="AM148" s="201">
        <f t="shared" si="55"/>
        <v>0</v>
      </c>
      <c r="AN148" s="209">
        <f t="shared" si="55"/>
        <v>0</v>
      </c>
      <c r="AO148" s="201">
        <f>+S148+Z148+AG148</f>
        <v>0</v>
      </c>
      <c r="AP148" s="236">
        <v>0</v>
      </c>
      <c r="AQ148" s="7"/>
      <c r="AR148" s="211">
        <f t="shared" si="56"/>
        <v>0</v>
      </c>
      <c r="AS148" s="212">
        <f t="shared" si="57"/>
        <v>0</v>
      </c>
      <c r="AT148" s="213">
        <f t="shared" si="58"/>
        <v>0</v>
      </c>
      <c r="AU148" s="7"/>
      <c r="AV148" s="243">
        <f>+IF(OR(ROUND(P148,2)+ROUND(R148,2)&gt;+ROUND(O148,2)+ROUND(Q148,2),+ABS(ROUND(P148,2)+ROUND(R148,2))&gt;+ABS(ROUND(O148,2)+ROUND(Q148,2))),+(ROUND(P148,2)+ROUND(R148,2))-(ROUND(O148,2)+ROUND(Q148,2)),0)</f>
        <v>0</v>
      </c>
      <c r="AW148" s="214"/>
      <c r="AX148" s="243">
        <f>+IF(OR(ROUND(AD148,2)+ROUND(AF148,2)&gt;+ROUND(AC148,2)+ROUND(AE148,2),+ABS(ROUND(AD148,2)+ROUND(AF148,2))&gt;+ABS(ROUND(AC148,2)+ROUND(AE148,2))),+(ROUND(AD148,2)+ROUND(AF148,2))-(ROUND(AC148,2)+ROUND(AE148,2)),0)</f>
        <v>0</v>
      </c>
      <c r="AY148" s="7"/>
      <c r="AZ148" s="7"/>
      <c r="BA148" s="7"/>
      <c r="BB148" s="7"/>
      <c r="BC148" s="7"/>
      <c r="BD148" s="7"/>
    </row>
    <row r="149" spans="1:56" x14ac:dyDescent="0.25">
      <c r="A149" s="337">
        <v>4303</v>
      </c>
      <c r="B149" s="219" t="s">
        <v>183</v>
      </c>
      <c r="C149" s="220"/>
      <c r="D149" s="220"/>
      <c r="E149" s="220"/>
      <c r="F149" s="220"/>
      <c r="G149" s="220"/>
      <c r="H149" s="220"/>
      <c r="I149" s="220"/>
      <c r="J149" s="220"/>
      <c r="K149" s="220"/>
      <c r="L149" s="221"/>
      <c r="M149" s="196" t="s">
        <v>56</v>
      </c>
      <c r="N149" s="222">
        <f>+A149</f>
        <v>4303</v>
      </c>
      <c r="O149" s="339"/>
      <c r="P149" s="234">
        <v>0</v>
      </c>
      <c r="Q149" s="200"/>
      <c r="R149" s="199"/>
      <c r="S149" s="242">
        <f>+IF(ABS(+O149+Q149)&gt;=ABS(P149+R149),+O149-P149+Q149-R149,0)</f>
        <v>0</v>
      </c>
      <c r="T149" s="236">
        <v>0</v>
      </c>
      <c r="U149" s="196"/>
      <c r="V149" s="225">
        <v>0</v>
      </c>
      <c r="W149" s="226">
        <v>0</v>
      </c>
      <c r="X149" s="227">
        <v>0</v>
      </c>
      <c r="Y149" s="226">
        <v>0</v>
      </c>
      <c r="Z149" s="227">
        <v>0</v>
      </c>
      <c r="AA149" s="228">
        <v>0</v>
      </c>
      <c r="AB149" s="196"/>
      <c r="AC149" s="339"/>
      <c r="AD149" s="234">
        <v>0</v>
      </c>
      <c r="AE149" s="302"/>
      <c r="AF149" s="199"/>
      <c r="AG149" s="242">
        <f>+IF(ABS(+AC149+AE149)&gt;=ABS(AD149+AF149),+AC149-AD149+AE149-AF149,0)</f>
        <v>0</v>
      </c>
      <c r="AH149" s="236">
        <v>0</v>
      </c>
      <c r="AI149" s="196"/>
      <c r="AJ149" s="229">
        <f>+N149</f>
        <v>4303</v>
      </c>
      <c r="AK149" s="208">
        <f>+ROUND(+O149+V149+AC149,2)</f>
        <v>0</v>
      </c>
      <c r="AL149" s="234">
        <v>0</v>
      </c>
      <c r="AM149" s="201">
        <f>+ROUND(+Q149+X149+AE149,2)</f>
        <v>0</v>
      </c>
      <c r="AN149" s="209">
        <f>+ROUND(+R149+Y149+AF149,2)</f>
        <v>0</v>
      </c>
      <c r="AO149" s="201">
        <f>+S149+Z149+AG149</f>
        <v>0</v>
      </c>
      <c r="AP149" s="236">
        <v>0</v>
      </c>
      <c r="AQ149" s="7"/>
      <c r="AR149" s="211">
        <f>+ROUND(+SUM(AK149-AL149)-SUM(O149-P149)-SUM(V149-W149)-SUM(AC149-AD149),2)</f>
        <v>0</v>
      </c>
      <c r="AS149" s="212">
        <f>+ROUND(+SUM(AM149-AN149)-SUM(Q149-R149)-SUM(X149-Y149)-SUM(AE149-AF149),2)</f>
        <v>0</v>
      </c>
      <c r="AT149" s="213">
        <f>+ROUND(+SUM(AO149-AP149)-SUM(S149-T149)-SUM(Z149-AA149)-SUM(AG149-AH149),2)</f>
        <v>0</v>
      </c>
      <c r="AU149" s="7"/>
      <c r="AV149" s="243">
        <f>+IF(OR(ROUND(P149,2)+ROUND(R149,2)&gt;+ROUND(O149,2)+ROUND(Q149,2),+ABS(ROUND(P149,2)+ROUND(R149,2))&gt;+ABS(ROUND(O149,2)+ROUND(Q149,2))),+(ROUND(P149,2)+ROUND(R149,2))-(ROUND(O149,2)+ROUND(Q149,2)),0)</f>
        <v>0</v>
      </c>
      <c r="AW149" s="214"/>
      <c r="AX149" s="243">
        <f>+IF(OR(ROUND(AD149,2)+ROUND(AF149,2)&gt;+ROUND(AC149,2)+ROUND(AE149,2),+ABS(ROUND(AD149,2)+ROUND(AF149,2))&gt;+ABS(ROUND(AC149,2)+ROUND(AE149,2))),+(ROUND(AD149,2)+ROUND(AF149,2))-(ROUND(AC149,2)+ROUND(AE149,2)),0)</f>
        <v>0</v>
      </c>
      <c r="AY149" s="7"/>
      <c r="AZ149" s="7"/>
      <c r="BA149" s="7"/>
      <c r="BB149" s="7"/>
      <c r="BC149" s="7"/>
      <c r="BD149" s="7"/>
    </row>
    <row r="150" spans="1:56" x14ac:dyDescent="0.25">
      <c r="A150" s="218">
        <v>4311</v>
      </c>
      <c r="B150" s="220" t="s">
        <v>184</v>
      </c>
      <c r="C150" s="220"/>
      <c r="D150" s="220"/>
      <c r="E150" s="220"/>
      <c r="F150" s="220"/>
      <c r="G150" s="220"/>
      <c r="H150" s="220"/>
      <c r="I150" s="220"/>
      <c r="J150" s="220"/>
      <c r="K150" s="220"/>
      <c r="L150" s="221"/>
      <c r="M150" s="196" t="s">
        <v>56</v>
      </c>
      <c r="N150" s="222">
        <f t="shared" si="54"/>
        <v>4311</v>
      </c>
      <c r="O150" s="233">
        <v>0</v>
      </c>
      <c r="P150" s="224"/>
      <c r="Q150" s="200"/>
      <c r="R150" s="199"/>
      <c r="S150" s="235">
        <v>0</v>
      </c>
      <c r="T150" s="210">
        <f>+IF(ABS(+O150+Q150)&lt;=ABS(P150+R150),-O150+P150-Q150+R150,0)</f>
        <v>0</v>
      </c>
      <c r="U150" s="196"/>
      <c r="V150" s="225">
        <v>0</v>
      </c>
      <c r="W150" s="226">
        <v>0</v>
      </c>
      <c r="X150" s="227">
        <v>0</v>
      </c>
      <c r="Y150" s="226">
        <v>0</v>
      </c>
      <c r="Z150" s="227">
        <v>0</v>
      </c>
      <c r="AA150" s="228">
        <v>0</v>
      </c>
      <c r="AB150" s="196"/>
      <c r="AC150" s="233">
        <v>0</v>
      </c>
      <c r="AD150" s="224"/>
      <c r="AE150" s="200"/>
      <c r="AF150" s="199"/>
      <c r="AG150" s="235">
        <v>0</v>
      </c>
      <c r="AH150" s="210">
        <f>+IF(ABS(+AC150+AE150)&lt;=ABS(AD150+AF150),-AC150+AD150-AE150+AF150,0)</f>
        <v>0</v>
      </c>
      <c r="AI150" s="196"/>
      <c r="AJ150" s="229">
        <f t="shared" si="59"/>
        <v>4311</v>
      </c>
      <c r="AK150" s="233">
        <v>0</v>
      </c>
      <c r="AL150" s="209">
        <f t="shared" si="55"/>
        <v>0</v>
      </c>
      <c r="AM150" s="201">
        <f t="shared" si="55"/>
        <v>0</v>
      </c>
      <c r="AN150" s="209">
        <f t="shared" si="55"/>
        <v>0</v>
      </c>
      <c r="AO150" s="235">
        <v>0</v>
      </c>
      <c r="AP150" s="210">
        <f>+T150+AA150+AH150</f>
        <v>0</v>
      </c>
      <c r="AQ150" s="7"/>
      <c r="AR150" s="211">
        <f t="shared" si="56"/>
        <v>0</v>
      </c>
      <c r="AS150" s="212">
        <f t="shared" si="57"/>
        <v>0</v>
      </c>
      <c r="AT150" s="213">
        <f t="shared" si="58"/>
        <v>0</v>
      </c>
      <c r="AU150" s="7"/>
      <c r="AV150" s="238">
        <f>+IF(OR(+ROUND(O150,2)+ROUND(Q150,2)&gt;ROUND(P150,2)+ROUND(R150,2),+ABS(ROUND(O150,2)+ROUND(Q150,2))&gt;+ABS(ROUND(P150,2)+ROUND(R150,2))),+(ROUND(O150,2)+ROUND(Q150,2))-(ROUND(P150,2)+ROUND(R150,2)),0)</f>
        <v>0</v>
      </c>
      <c r="AW150" s="214"/>
      <c r="AX150" s="238">
        <f>+IF(OR(+ROUND(AC150,2)+ROUND(AE150,2)&gt;ROUND(AD150,2)+ROUND(AF150,2),+ABS(ROUND(AC150,2)+ROUND(AE150,2))&gt;+ABS(ROUND(AD150,2)+ROUND(AF150,2))),+(ROUND(AC150,2)+ROUND(AE150,2))-(ROUND(AD150,2)+ROUND(AF150,2)),0)</f>
        <v>0</v>
      </c>
      <c r="AY150" s="7"/>
      <c r="AZ150" s="7"/>
      <c r="BA150" s="7"/>
      <c r="BB150" s="7"/>
      <c r="BC150" s="7"/>
      <c r="BD150" s="7"/>
    </row>
    <row r="151" spans="1:56" x14ac:dyDescent="0.25">
      <c r="A151" s="218">
        <v>4313</v>
      </c>
      <c r="B151" s="220" t="s">
        <v>185</v>
      </c>
      <c r="C151" s="220"/>
      <c r="D151" s="220"/>
      <c r="E151" s="220"/>
      <c r="F151" s="220"/>
      <c r="G151" s="220"/>
      <c r="H151" s="220"/>
      <c r="I151" s="220"/>
      <c r="J151" s="220"/>
      <c r="K151" s="220"/>
      <c r="L151" s="221"/>
      <c r="M151" s="196" t="s">
        <v>56</v>
      </c>
      <c r="N151" s="222">
        <f t="shared" si="54"/>
        <v>4313</v>
      </c>
      <c r="O151" s="233">
        <v>0</v>
      </c>
      <c r="P151" s="224"/>
      <c r="Q151" s="200"/>
      <c r="R151" s="199"/>
      <c r="S151" s="235">
        <v>0</v>
      </c>
      <c r="T151" s="210">
        <f>+IF(ABS(+O151+Q151)&lt;=ABS(P151+R151),-O151+P151-Q151+R151,0)</f>
        <v>0</v>
      </c>
      <c r="U151" s="196"/>
      <c r="V151" s="225">
        <v>0</v>
      </c>
      <c r="W151" s="226">
        <v>0</v>
      </c>
      <c r="X151" s="227">
        <v>0</v>
      </c>
      <c r="Y151" s="226">
        <v>0</v>
      </c>
      <c r="Z151" s="227">
        <v>0</v>
      </c>
      <c r="AA151" s="228">
        <v>0</v>
      </c>
      <c r="AB151" s="196"/>
      <c r="AC151" s="233">
        <v>0</v>
      </c>
      <c r="AD151" s="224"/>
      <c r="AE151" s="200"/>
      <c r="AF151" s="199"/>
      <c r="AG151" s="235">
        <v>0</v>
      </c>
      <c r="AH151" s="210">
        <f>+IF(ABS(+AC151+AE151)&lt;=ABS(AD151+AF151),-AC151+AD151-AE151+AF151,0)</f>
        <v>0</v>
      </c>
      <c r="AI151" s="196"/>
      <c r="AJ151" s="229">
        <f t="shared" si="59"/>
        <v>4313</v>
      </c>
      <c r="AK151" s="233">
        <v>0</v>
      </c>
      <c r="AL151" s="209">
        <f>+ROUND(+P151+W151+AD151,2)</f>
        <v>0</v>
      </c>
      <c r="AM151" s="201">
        <f>+ROUND(+Q151+X151+AE151,2)</f>
        <v>0</v>
      </c>
      <c r="AN151" s="209">
        <f>+ROUND(+R151+Y151+AF151,2)</f>
        <v>0</v>
      </c>
      <c r="AO151" s="235">
        <v>0</v>
      </c>
      <c r="AP151" s="210">
        <f>+T151+AA151+AH151</f>
        <v>0</v>
      </c>
      <c r="AQ151" s="7"/>
      <c r="AR151" s="211">
        <f t="shared" si="56"/>
        <v>0</v>
      </c>
      <c r="AS151" s="212">
        <f t="shared" si="57"/>
        <v>0</v>
      </c>
      <c r="AT151" s="213">
        <f t="shared" si="58"/>
        <v>0</v>
      </c>
      <c r="AU151" s="7"/>
      <c r="AV151" s="238">
        <f>+IF(OR(+ROUND(O151,2)+ROUND(Q151,2)&gt;ROUND(P151,2)+ROUND(R151,2),+ABS(ROUND(O151,2)+ROUND(Q151,2))&gt;+ABS(ROUND(P151,2)+ROUND(R151,2))),+(ROUND(O151,2)+ROUND(Q151,2))-(ROUND(P151,2)+ROUND(R151,2)),0)</f>
        <v>0</v>
      </c>
      <c r="AW151" s="214"/>
      <c r="AX151" s="238">
        <f>+IF(OR(+ROUND(AC151,2)+ROUND(AE151,2)&gt;ROUND(AD151,2)+ROUND(AF151,2),+ABS(ROUND(AC151,2)+ROUND(AE151,2))&gt;+ABS(ROUND(AD151,2)+ROUND(AF151,2))),+(ROUND(AC151,2)+ROUND(AE151,2))-(ROUND(AD151,2)+ROUND(AF151,2)),0)</f>
        <v>0</v>
      </c>
      <c r="AY151" s="7"/>
      <c r="AZ151" s="7"/>
      <c r="BA151" s="7"/>
      <c r="BB151" s="7"/>
      <c r="BC151" s="7"/>
      <c r="BD151" s="7"/>
    </row>
    <row r="152" spans="1:56" x14ac:dyDescent="0.25">
      <c r="A152" s="218">
        <v>4321</v>
      </c>
      <c r="B152" s="219" t="s">
        <v>186</v>
      </c>
      <c r="C152" s="220"/>
      <c r="D152" s="220"/>
      <c r="E152" s="220"/>
      <c r="F152" s="220"/>
      <c r="G152" s="220"/>
      <c r="H152" s="220"/>
      <c r="I152" s="220"/>
      <c r="J152" s="220"/>
      <c r="K152" s="220"/>
      <c r="L152" s="221"/>
      <c r="M152" s="196" t="s">
        <v>56</v>
      </c>
      <c r="N152" s="222">
        <f t="shared" si="54"/>
        <v>4321</v>
      </c>
      <c r="O152" s="223"/>
      <c r="P152" s="234">
        <v>0</v>
      </c>
      <c r="Q152" s="200"/>
      <c r="R152" s="199"/>
      <c r="S152" s="242">
        <f t="shared" ref="S152:S172" si="60">+IF(ABS(+O152+Q152)&gt;=ABS(P152+R152),+O152-P152+Q152-R152,0)</f>
        <v>0</v>
      </c>
      <c r="T152" s="236">
        <v>0</v>
      </c>
      <c r="U152" s="196"/>
      <c r="V152" s="225">
        <v>3802038.8</v>
      </c>
      <c r="W152" s="226">
        <v>0</v>
      </c>
      <c r="X152" s="227">
        <v>0</v>
      </c>
      <c r="Y152" s="226">
        <v>0</v>
      </c>
      <c r="Z152" s="227">
        <v>3802038.8</v>
      </c>
      <c r="AA152" s="228">
        <v>0</v>
      </c>
      <c r="AB152" s="196"/>
      <c r="AC152" s="223"/>
      <c r="AD152" s="234">
        <v>0</v>
      </c>
      <c r="AE152" s="302"/>
      <c r="AF152" s="199"/>
      <c r="AG152" s="242">
        <f t="shared" ref="AG152:AG172" si="61">+IF(ABS(+AC152+AE152)&gt;=ABS(AD152+AF152),+AC152-AD152+AE152-AF152,0)</f>
        <v>0</v>
      </c>
      <c r="AH152" s="236">
        <v>0</v>
      </c>
      <c r="AI152" s="196"/>
      <c r="AJ152" s="229">
        <f t="shared" si="59"/>
        <v>4321</v>
      </c>
      <c r="AK152" s="208">
        <f t="shared" ref="AK152:AK172" si="62">+ROUND(+O152+V152+AC152,2)</f>
        <v>3802038.8</v>
      </c>
      <c r="AL152" s="234">
        <v>0</v>
      </c>
      <c r="AM152" s="201">
        <f t="shared" ref="AM152:AN167" si="63">+ROUND(+Q152+X152+AE152,2)</f>
        <v>0</v>
      </c>
      <c r="AN152" s="209">
        <f t="shared" si="63"/>
        <v>0</v>
      </c>
      <c r="AO152" s="201">
        <f t="shared" ref="AO152:AO172" si="64">+S152+Z152+AG152</f>
        <v>3802038.8</v>
      </c>
      <c r="AP152" s="234">
        <v>0</v>
      </c>
      <c r="AQ152" s="7"/>
      <c r="AR152" s="211">
        <f t="shared" si="56"/>
        <v>0</v>
      </c>
      <c r="AS152" s="212">
        <f t="shared" si="57"/>
        <v>0</v>
      </c>
      <c r="AT152" s="213">
        <f t="shared" si="58"/>
        <v>0</v>
      </c>
      <c r="AU152" s="7"/>
      <c r="AV152" s="243">
        <f t="shared" ref="AV152:AV159" si="65">+IF(OR(ROUND(P152,2)+ROUND(R152,2)&gt;+ROUND(O152,2)+ROUND(Q152,2),+ABS(ROUND(P152,2)+ROUND(R152,2))&gt;+ABS(ROUND(O152,2)+ROUND(Q152,2))),+(ROUND(P152,2)+ROUND(R152,2))-(ROUND(O152,2)+ROUND(Q152,2)),0)</f>
        <v>0</v>
      </c>
      <c r="AW152" s="214"/>
      <c r="AX152" s="243">
        <f t="shared" ref="AX152:AX159" si="66">+IF(OR(ROUND(AD152,2)+ROUND(AF152,2)&gt;+ROUND(AC152,2)+ROUND(AE152,2),+ABS(ROUND(AD152,2)+ROUND(AF152,2))&gt;+ABS(ROUND(AC152,2)+ROUND(AE152,2))),+(ROUND(AD152,2)+ROUND(AF152,2))-(ROUND(AC152,2)+ROUND(AE152,2)),0)</f>
        <v>0</v>
      </c>
      <c r="AY152" s="7"/>
      <c r="AZ152" s="7"/>
      <c r="BA152" s="7"/>
      <c r="BB152" s="7"/>
      <c r="BC152" s="7"/>
      <c r="BD152" s="7"/>
    </row>
    <row r="153" spans="1:56" x14ac:dyDescent="0.25">
      <c r="A153" s="218">
        <v>4322</v>
      </c>
      <c r="B153" s="219" t="s">
        <v>187</v>
      </c>
      <c r="C153" s="220"/>
      <c r="D153" s="220"/>
      <c r="E153" s="220"/>
      <c r="F153" s="220"/>
      <c r="G153" s="220"/>
      <c r="H153" s="220"/>
      <c r="I153" s="220"/>
      <c r="J153" s="220"/>
      <c r="K153" s="220"/>
      <c r="L153" s="221"/>
      <c r="M153" s="196" t="s">
        <v>56</v>
      </c>
      <c r="N153" s="222">
        <f t="shared" si="54"/>
        <v>4322</v>
      </c>
      <c r="O153" s="223"/>
      <c r="P153" s="234">
        <v>0</v>
      </c>
      <c r="Q153" s="200"/>
      <c r="R153" s="199"/>
      <c r="S153" s="242">
        <f t="shared" si="60"/>
        <v>0</v>
      </c>
      <c r="T153" s="236">
        <v>0</v>
      </c>
      <c r="U153" s="196"/>
      <c r="V153" s="225">
        <v>0</v>
      </c>
      <c r="W153" s="226">
        <v>0</v>
      </c>
      <c r="X153" s="227">
        <v>0</v>
      </c>
      <c r="Y153" s="226">
        <v>0</v>
      </c>
      <c r="Z153" s="227">
        <v>0</v>
      </c>
      <c r="AA153" s="228">
        <v>0</v>
      </c>
      <c r="AB153" s="196"/>
      <c r="AC153" s="223"/>
      <c r="AD153" s="234">
        <v>0</v>
      </c>
      <c r="AE153" s="200"/>
      <c r="AF153" s="199"/>
      <c r="AG153" s="242">
        <f t="shared" si="61"/>
        <v>0</v>
      </c>
      <c r="AH153" s="236">
        <v>0</v>
      </c>
      <c r="AI153" s="196"/>
      <c r="AJ153" s="229">
        <f>+N153</f>
        <v>4322</v>
      </c>
      <c r="AK153" s="208">
        <f t="shared" si="62"/>
        <v>0</v>
      </c>
      <c r="AL153" s="234">
        <v>0</v>
      </c>
      <c r="AM153" s="201">
        <f t="shared" si="63"/>
        <v>0</v>
      </c>
      <c r="AN153" s="209">
        <f t="shared" si="63"/>
        <v>0</v>
      </c>
      <c r="AO153" s="201">
        <f t="shared" si="64"/>
        <v>0</v>
      </c>
      <c r="AP153" s="234">
        <v>0</v>
      </c>
      <c r="AQ153" s="7"/>
      <c r="AR153" s="211">
        <f t="shared" si="56"/>
        <v>0</v>
      </c>
      <c r="AS153" s="212">
        <f t="shared" si="57"/>
        <v>0</v>
      </c>
      <c r="AT153" s="213">
        <f t="shared" si="58"/>
        <v>0</v>
      </c>
      <c r="AU153" s="7"/>
      <c r="AV153" s="243">
        <f t="shared" si="65"/>
        <v>0</v>
      </c>
      <c r="AW153" s="214"/>
      <c r="AX153" s="243">
        <f t="shared" si="66"/>
        <v>0</v>
      </c>
      <c r="AY153" s="7"/>
      <c r="AZ153" s="7"/>
      <c r="BA153" s="7"/>
      <c r="BB153" s="7"/>
      <c r="BC153" s="7"/>
      <c r="BD153" s="7"/>
    </row>
    <row r="154" spans="1:56" x14ac:dyDescent="0.25">
      <c r="A154" s="218">
        <v>4327</v>
      </c>
      <c r="B154" s="219" t="s">
        <v>188</v>
      </c>
      <c r="C154" s="220"/>
      <c r="D154" s="220"/>
      <c r="E154" s="220"/>
      <c r="F154" s="220"/>
      <c r="G154" s="220"/>
      <c r="H154" s="220"/>
      <c r="I154" s="220"/>
      <c r="J154" s="220"/>
      <c r="K154" s="220"/>
      <c r="L154" s="221"/>
      <c r="M154" s="196" t="s">
        <v>56</v>
      </c>
      <c r="N154" s="222">
        <f>+A154</f>
        <v>4327</v>
      </c>
      <c r="O154" s="223"/>
      <c r="P154" s="234">
        <v>0</v>
      </c>
      <c r="Q154" s="200"/>
      <c r="R154" s="199"/>
      <c r="S154" s="242">
        <f t="shared" si="60"/>
        <v>0</v>
      </c>
      <c r="T154" s="236">
        <v>0</v>
      </c>
      <c r="U154" s="196"/>
      <c r="V154" s="225">
        <v>0</v>
      </c>
      <c r="W154" s="226">
        <v>0</v>
      </c>
      <c r="X154" s="227">
        <v>0</v>
      </c>
      <c r="Y154" s="226">
        <v>0</v>
      </c>
      <c r="Z154" s="227">
        <v>0</v>
      </c>
      <c r="AA154" s="228">
        <v>0</v>
      </c>
      <c r="AB154" s="196"/>
      <c r="AC154" s="223"/>
      <c r="AD154" s="234">
        <v>0</v>
      </c>
      <c r="AE154" s="200"/>
      <c r="AF154" s="199"/>
      <c r="AG154" s="242">
        <f t="shared" si="61"/>
        <v>0</v>
      </c>
      <c r="AH154" s="236">
        <v>0</v>
      </c>
      <c r="AI154" s="196"/>
      <c r="AJ154" s="229">
        <f>+N154</f>
        <v>4327</v>
      </c>
      <c r="AK154" s="208">
        <f>+ROUND(+O154+V154+AC154,2)</f>
        <v>0</v>
      </c>
      <c r="AL154" s="234">
        <v>0</v>
      </c>
      <c r="AM154" s="201">
        <f t="shared" si="63"/>
        <v>0</v>
      </c>
      <c r="AN154" s="209">
        <f t="shared" si="63"/>
        <v>0</v>
      </c>
      <c r="AO154" s="201">
        <f t="shared" si="64"/>
        <v>0</v>
      </c>
      <c r="AP154" s="234">
        <v>0</v>
      </c>
      <c r="AQ154" s="7"/>
      <c r="AR154" s="211">
        <f>+ROUND(+SUM(AK154-AL154)-SUM(O154-P154)-SUM(V154-W154)-SUM(AC154-AD154),2)</f>
        <v>0</v>
      </c>
      <c r="AS154" s="212">
        <f>+ROUND(+SUM(AM154-AN154)-SUM(Q154-R154)-SUM(X154-Y154)-SUM(AE154-AF154),2)</f>
        <v>0</v>
      </c>
      <c r="AT154" s="213">
        <f>+ROUND(+SUM(AO154-AP154)-SUM(S154-T154)-SUM(Z154-AA154)-SUM(AG154-AH154),2)</f>
        <v>0</v>
      </c>
      <c r="AU154" s="7"/>
      <c r="AV154" s="243">
        <f t="shared" si="65"/>
        <v>0</v>
      </c>
      <c r="AW154" s="214"/>
      <c r="AX154" s="243">
        <f t="shared" si="66"/>
        <v>0</v>
      </c>
      <c r="AY154" s="7"/>
      <c r="AZ154" s="7"/>
      <c r="BA154" s="7"/>
      <c r="BB154" s="7"/>
      <c r="BC154" s="7"/>
      <c r="BD154" s="7"/>
    </row>
    <row r="155" spans="1:56" x14ac:dyDescent="0.25">
      <c r="A155" s="218">
        <v>4328</v>
      </c>
      <c r="B155" s="219" t="s">
        <v>189</v>
      </c>
      <c r="C155" s="220"/>
      <c r="D155" s="220"/>
      <c r="E155" s="220"/>
      <c r="F155" s="220"/>
      <c r="G155" s="220"/>
      <c r="H155" s="220"/>
      <c r="I155" s="220"/>
      <c r="J155" s="220"/>
      <c r="K155" s="220"/>
      <c r="L155" s="221"/>
      <c r="M155" s="196" t="s">
        <v>56</v>
      </c>
      <c r="N155" s="222">
        <f>+A155</f>
        <v>4328</v>
      </c>
      <c r="O155" s="223"/>
      <c r="P155" s="234">
        <v>0</v>
      </c>
      <c r="Q155" s="200"/>
      <c r="R155" s="199"/>
      <c r="S155" s="242">
        <f t="shared" si="60"/>
        <v>0</v>
      </c>
      <c r="T155" s="236">
        <v>0</v>
      </c>
      <c r="U155" s="196"/>
      <c r="V155" s="225">
        <v>0</v>
      </c>
      <c r="W155" s="226">
        <v>0</v>
      </c>
      <c r="X155" s="227">
        <v>0</v>
      </c>
      <c r="Y155" s="226">
        <v>0</v>
      </c>
      <c r="Z155" s="227">
        <v>0</v>
      </c>
      <c r="AA155" s="228">
        <v>0</v>
      </c>
      <c r="AB155" s="196"/>
      <c r="AC155" s="223"/>
      <c r="AD155" s="234">
        <v>0</v>
      </c>
      <c r="AE155" s="200"/>
      <c r="AF155" s="199"/>
      <c r="AG155" s="242">
        <f t="shared" si="61"/>
        <v>0</v>
      </c>
      <c r="AH155" s="236">
        <v>0</v>
      </c>
      <c r="AI155" s="196"/>
      <c r="AJ155" s="229">
        <f>+N155</f>
        <v>4328</v>
      </c>
      <c r="AK155" s="208">
        <f>+ROUND(+O155+V155+AC155,2)</f>
        <v>0</v>
      </c>
      <c r="AL155" s="234">
        <v>0</v>
      </c>
      <c r="AM155" s="201">
        <f t="shared" si="63"/>
        <v>0</v>
      </c>
      <c r="AN155" s="209">
        <f t="shared" si="63"/>
        <v>0</v>
      </c>
      <c r="AO155" s="201">
        <f t="shared" si="64"/>
        <v>0</v>
      </c>
      <c r="AP155" s="234">
        <v>0</v>
      </c>
      <c r="AQ155" s="7"/>
      <c r="AR155" s="211">
        <f>+ROUND(+SUM(AK155-AL155)-SUM(O155-P155)-SUM(V155-W155)-SUM(AC155-AD155),2)</f>
        <v>0</v>
      </c>
      <c r="AS155" s="212">
        <f>+ROUND(+SUM(AM155-AN155)-SUM(Q155-R155)-SUM(X155-Y155)-SUM(AE155-AF155),2)</f>
        <v>0</v>
      </c>
      <c r="AT155" s="213">
        <f>+ROUND(+SUM(AO155-AP155)-SUM(S155-T155)-SUM(Z155-AA155)-SUM(AG155-AH155),2)</f>
        <v>0</v>
      </c>
      <c r="AU155" s="7"/>
      <c r="AV155" s="243">
        <f t="shared" si="65"/>
        <v>0</v>
      </c>
      <c r="AW155" s="214"/>
      <c r="AX155" s="243">
        <f t="shared" si="66"/>
        <v>0</v>
      </c>
      <c r="AY155" s="7"/>
      <c r="AZ155" s="7"/>
      <c r="BA155" s="7"/>
      <c r="BB155" s="7"/>
      <c r="BC155" s="7"/>
      <c r="BD155" s="7"/>
    </row>
    <row r="156" spans="1:56" x14ac:dyDescent="0.25">
      <c r="A156" s="218">
        <v>4331</v>
      </c>
      <c r="B156" s="219" t="s">
        <v>190</v>
      </c>
      <c r="C156" s="220"/>
      <c r="D156" s="220"/>
      <c r="E156" s="220"/>
      <c r="F156" s="220"/>
      <c r="G156" s="220"/>
      <c r="H156" s="220"/>
      <c r="I156" s="220"/>
      <c r="J156" s="220"/>
      <c r="K156" s="220"/>
      <c r="L156" s="221"/>
      <c r="M156" s="196" t="s">
        <v>56</v>
      </c>
      <c r="N156" s="222">
        <f t="shared" si="54"/>
        <v>4331</v>
      </c>
      <c r="O156" s="223"/>
      <c r="P156" s="234">
        <v>0</v>
      </c>
      <c r="Q156" s="200"/>
      <c r="R156" s="199"/>
      <c r="S156" s="242">
        <f t="shared" si="60"/>
        <v>0</v>
      </c>
      <c r="T156" s="236">
        <v>0</v>
      </c>
      <c r="U156" s="196"/>
      <c r="V156" s="225">
        <v>0</v>
      </c>
      <c r="W156" s="226">
        <v>0</v>
      </c>
      <c r="X156" s="227">
        <v>0</v>
      </c>
      <c r="Y156" s="226">
        <v>0</v>
      </c>
      <c r="Z156" s="227">
        <v>0</v>
      </c>
      <c r="AA156" s="228">
        <v>0</v>
      </c>
      <c r="AB156" s="196"/>
      <c r="AC156" s="223"/>
      <c r="AD156" s="234">
        <v>0</v>
      </c>
      <c r="AE156" s="302"/>
      <c r="AF156" s="199"/>
      <c r="AG156" s="242">
        <f t="shared" si="61"/>
        <v>0</v>
      </c>
      <c r="AH156" s="236">
        <v>0</v>
      </c>
      <c r="AI156" s="196"/>
      <c r="AJ156" s="229">
        <f t="shared" si="59"/>
        <v>4331</v>
      </c>
      <c r="AK156" s="208">
        <f t="shared" si="62"/>
        <v>0</v>
      </c>
      <c r="AL156" s="234">
        <v>0</v>
      </c>
      <c r="AM156" s="201">
        <f t="shared" si="63"/>
        <v>0</v>
      </c>
      <c r="AN156" s="209">
        <f t="shared" si="63"/>
        <v>0</v>
      </c>
      <c r="AO156" s="201">
        <f t="shared" si="64"/>
        <v>0</v>
      </c>
      <c r="AP156" s="236">
        <v>0</v>
      </c>
      <c r="AQ156" s="7"/>
      <c r="AR156" s="211">
        <f t="shared" si="56"/>
        <v>0</v>
      </c>
      <c r="AS156" s="212">
        <f t="shared" si="57"/>
        <v>0</v>
      </c>
      <c r="AT156" s="213">
        <f t="shared" si="58"/>
        <v>0</v>
      </c>
      <c r="AU156" s="7"/>
      <c r="AV156" s="243">
        <f t="shared" si="65"/>
        <v>0</v>
      </c>
      <c r="AW156" s="214"/>
      <c r="AX156" s="243">
        <f t="shared" si="66"/>
        <v>0</v>
      </c>
      <c r="AY156" s="7"/>
      <c r="AZ156" s="7"/>
      <c r="BA156" s="7"/>
      <c r="BB156" s="7"/>
      <c r="BC156" s="7"/>
      <c r="BD156" s="7"/>
    </row>
    <row r="157" spans="1:56" x14ac:dyDescent="0.25">
      <c r="A157" s="218">
        <v>4332</v>
      </c>
      <c r="B157" s="219" t="s">
        <v>191</v>
      </c>
      <c r="C157" s="220"/>
      <c r="D157" s="220"/>
      <c r="E157" s="220"/>
      <c r="F157" s="220"/>
      <c r="G157" s="220"/>
      <c r="H157" s="220"/>
      <c r="I157" s="220"/>
      <c r="J157" s="220"/>
      <c r="K157" s="220"/>
      <c r="L157" s="221"/>
      <c r="M157" s="196" t="s">
        <v>56</v>
      </c>
      <c r="N157" s="222">
        <f t="shared" si="54"/>
        <v>4332</v>
      </c>
      <c r="O157" s="223"/>
      <c r="P157" s="234">
        <v>0</v>
      </c>
      <c r="Q157" s="200"/>
      <c r="R157" s="199"/>
      <c r="S157" s="242">
        <f t="shared" si="60"/>
        <v>0</v>
      </c>
      <c r="T157" s="236">
        <v>0</v>
      </c>
      <c r="U157" s="196"/>
      <c r="V157" s="225">
        <v>0</v>
      </c>
      <c r="W157" s="226">
        <v>0</v>
      </c>
      <c r="X157" s="227">
        <v>0</v>
      </c>
      <c r="Y157" s="226">
        <v>0</v>
      </c>
      <c r="Z157" s="227">
        <v>0</v>
      </c>
      <c r="AA157" s="228">
        <v>0</v>
      </c>
      <c r="AB157" s="196"/>
      <c r="AC157" s="223"/>
      <c r="AD157" s="234">
        <v>0</v>
      </c>
      <c r="AE157" s="200"/>
      <c r="AF157" s="199"/>
      <c r="AG157" s="242">
        <f t="shared" si="61"/>
        <v>0</v>
      </c>
      <c r="AH157" s="236">
        <v>0</v>
      </c>
      <c r="AI157" s="196"/>
      <c r="AJ157" s="229">
        <f t="shared" si="59"/>
        <v>4332</v>
      </c>
      <c r="AK157" s="208">
        <f t="shared" si="62"/>
        <v>0</v>
      </c>
      <c r="AL157" s="234">
        <v>0</v>
      </c>
      <c r="AM157" s="201">
        <f t="shared" si="63"/>
        <v>0</v>
      </c>
      <c r="AN157" s="209">
        <f t="shared" si="63"/>
        <v>0</v>
      </c>
      <c r="AO157" s="201">
        <f t="shared" si="64"/>
        <v>0</v>
      </c>
      <c r="AP157" s="236">
        <v>0</v>
      </c>
      <c r="AQ157" s="7"/>
      <c r="AR157" s="211">
        <f t="shared" si="56"/>
        <v>0</v>
      </c>
      <c r="AS157" s="212">
        <f t="shared" si="57"/>
        <v>0</v>
      </c>
      <c r="AT157" s="213">
        <f t="shared" si="58"/>
        <v>0</v>
      </c>
      <c r="AU157" s="7"/>
      <c r="AV157" s="243">
        <f t="shared" si="65"/>
        <v>0</v>
      </c>
      <c r="AW157" s="214"/>
      <c r="AX157" s="243">
        <f t="shared" si="66"/>
        <v>0</v>
      </c>
      <c r="AY157" s="7"/>
      <c r="AZ157" s="7"/>
      <c r="BA157" s="7"/>
      <c r="BB157" s="7"/>
      <c r="BC157" s="7"/>
      <c r="BD157" s="7"/>
    </row>
    <row r="158" spans="1:56" x14ac:dyDescent="0.25">
      <c r="A158" s="218">
        <v>4351</v>
      </c>
      <c r="B158" s="336" t="s">
        <v>192</v>
      </c>
      <c r="C158" s="220"/>
      <c r="D158" s="220"/>
      <c r="E158" s="220"/>
      <c r="F158" s="220"/>
      <c r="G158" s="220"/>
      <c r="H158" s="220"/>
      <c r="I158" s="220"/>
      <c r="J158" s="220"/>
      <c r="K158" s="220"/>
      <c r="L158" s="221"/>
      <c r="M158" s="196" t="s">
        <v>56</v>
      </c>
      <c r="N158" s="222">
        <f t="shared" si="54"/>
        <v>4351</v>
      </c>
      <c r="O158" s="223"/>
      <c r="P158" s="234">
        <v>0</v>
      </c>
      <c r="Q158" s="200"/>
      <c r="R158" s="199"/>
      <c r="S158" s="242">
        <f t="shared" si="60"/>
        <v>0</v>
      </c>
      <c r="T158" s="236">
        <v>0</v>
      </c>
      <c r="U158" s="196"/>
      <c r="V158" s="225">
        <v>0</v>
      </c>
      <c r="W158" s="226">
        <v>0</v>
      </c>
      <c r="X158" s="227">
        <v>0</v>
      </c>
      <c r="Y158" s="226">
        <v>0</v>
      </c>
      <c r="Z158" s="227">
        <v>0</v>
      </c>
      <c r="AA158" s="228">
        <v>0</v>
      </c>
      <c r="AB158" s="196"/>
      <c r="AC158" s="223"/>
      <c r="AD158" s="234">
        <v>0</v>
      </c>
      <c r="AE158" s="200"/>
      <c r="AF158" s="199"/>
      <c r="AG158" s="242">
        <f t="shared" si="61"/>
        <v>0</v>
      </c>
      <c r="AH158" s="236">
        <v>0</v>
      </c>
      <c r="AI158" s="196"/>
      <c r="AJ158" s="229">
        <f t="shared" si="59"/>
        <v>4351</v>
      </c>
      <c r="AK158" s="208">
        <f t="shared" si="62"/>
        <v>0</v>
      </c>
      <c r="AL158" s="234">
        <v>0</v>
      </c>
      <c r="AM158" s="201">
        <f t="shared" si="63"/>
        <v>0</v>
      </c>
      <c r="AN158" s="209">
        <f t="shared" si="63"/>
        <v>0</v>
      </c>
      <c r="AO158" s="201">
        <f t="shared" si="64"/>
        <v>0</v>
      </c>
      <c r="AP158" s="236">
        <v>0</v>
      </c>
      <c r="AQ158" s="7"/>
      <c r="AR158" s="211">
        <f t="shared" si="56"/>
        <v>0</v>
      </c>
      <c r="AS158" s="212">
        <f t="shared" si="57"/>
        <v>0</v>
      </c>
      <c r="AT158" s="213">
        <f t="shared" si="58"/>
        <v>0</v>
      </c>
      <c r="AU158" s="7"/>
      <c r="AV158" s="243">
        <f t="shared" si="65"/>
        <v>0</v>
      </c>
      <c r="AW158" s="214"/>
      <c r="AX158" s="243">
        <f t="shared" si="66"/>
        <v>0</v>
      </c>
      <c r="AY158" s="7"/>
      <c r="AZ158" s="7"/>
      <c r="BA158" s="7"/>
      <c r="BB158" s="7"/>
      <c r="BC158" s="7"/>
      <c r="BD158" s="7"/>
    </row>
    <row r="159" spans="1:56" x14ac:dyDescent="0.25">
      <c r="A159" s="218">
        <v>4352</v>
      </c>
      <c r="B159" s="336" t="s">
        <v>193</v>
      </c>
      <c r="C159" s="220"/>
      <c r="D159" s="220"/>
      <c r="E159" s="220"/>
      <c r="F159" s="220"/>
      <c r="G159" s="220"/>
      <c r="H159" s="220"/>
      <c r="I159" s="220"/>
      <c r="J159" s="220"/>
      <c r="K159" s="220"/>
      <c r="L159" s="221"/>
      <c r="M159" s="196" t="s">
        <v>56</v>
      </c>
      <c r="N159" s="222">
        <f t="shared" si="54"/>
        <v>4352</v>
      </c>
      <c r="O159" s="223"/>
      <c r="P159" s="234">
        <v>0</v>
      </c>
      <c r="Q159" s="200"/>
      <c r="R159" s="199"/>
      <c r="S159" s="242">
        <f t="shared" si="60"/>
        <v>0</v>
      </c>
      <c r="T159" s="236">
        <v>0</v>
      </c>
      <c r="U159" s="196"/>
      <c r="V159" s="225">
        <v>0</v>
      </c>
      <c r="W159" s="226">
        <v>0</v>
      </c>
      <c r="X159" s="227">
        <v>0</v>
      </c>
      <c r="Y159" s="226">
        <v>0</v>
      </c>
      <c r="Z159" s="227">
        <v>0</v>
      </c>
      <c r="AA159" s="228">
        <v>0</v>
      </c>
      <c r="AB159" s="196"/>
      <c r="AC159" s="223"/>
      <c r="AD159" s="234">
        <v>0</v>
      </c>
      <c r="AE159" s="302"/>
      <c r="AF159" s="199"/>
      <c r="AG159" s="242">
        <f t="shared" si="61"/>
        <v>0</v>
      </c>
      <c r="AH159" s="236">
        <v>0</v>
      </c>
      <c r="AI159" s="196"/>
      <c r="AJ159" s="229">
        <f t="shared" si="59"/>
        <v>4352</v>
      </c>
      <c r="AK159" s="208">
        <f t="shared" si="62"/>
        <v>0</v>
      </c>
      <c r="AL159" s="234">
        <v>0</v>
      </c>
      <c r="AM159" s="201">
        <f t="shared" si="63"/>
        <v>0</v>
      </c>
      <c r="AN159" s="209">
        <f t="shared" si="63"/>
        <v>0</v>
      </c>
      <c r="AO159" s="201">
        <f t="shared" si="64"/>
        <v>0</v>
      </c>
      <c r="AP159" s="236">
        <v>0</v>
      </c>
      <c r="AQ159" s="7"/>
      <c r="AR159" s="211">
        <f t="shared" si="56"/>
        <v>0</v>
      </c>
      <c r="AS159" s="212">
        <f t="shared" si="57"/>
        <v>0</v>
      </c>
      <c r="AT159" s="213">
        <f t="shared" si="58"/>
        <v>0</v>
      </c>
      <c r="AU159" s="7"/>
      <c r="AV159" s="243">
        <f t="shared" si="65"/>
        <v>0</v>
      </c>
      <c r="AW159" s="214"/>
      <c r="AX159" s="243">
        <f t="shared" si="66"/>
        <v>0</v>
      </c>
      <c r="AY159" s="7"/>
      <c r="AZ159" s="7"/>
      <c r="BA159" s="7"/>
      <c r="BB159" s="7"/>
      <c r="BC159" s="7"/>
      <c r="BD159" s="7"/>
    </row>
    <row r="160" spans="1:56" x14ac:dyDescent="0.25">
      <c r="A160" s="218">
        <v>4360</v>
      </c>
      <c r="B160" s="304" t="s">
        <v>194</v>
      </c>
      <c r="C160" s="220"/>
      <c r="D160" s="220"/>
      <c r="E160" s="220"/>
      <c r="F160" s="220"/>
      <c r="G160" s="220"/>
      <c r="H160" s="220"/>
      <c r="I160" s="220"/>
      <c r="J160" s="220"/>
      <c r="K160" s="220"/>
      <c r="L160" s="221"/>
      <c r="M160" s="196" t="s">
        <v>56</v>
      </c>
      <c r="N160" s="222">
        <f t="shared" si="54"/>
        <v>4360</v>
      </c>
      <c r="O160" s="223"/>
      <c r="P160" s="224"/>
      <c r="Q160" s="200"/>
      <c r="R160" s="199"/>
      <c r="S160" s="242">
        <f t="shared" si="60"/>
        <v>0</v>
      </c>
      <c r="T160" s="210">
        <f>+IF(ABS(+O160+Q160)&lt;=ABS(P160+R160),-O160+P160-Q160+R160,0)</f>
        <v>0</v>
      </c>
      <c r="U160" s="196"/>
      <c r="V160" s="225">
        <v>0</v>
      </c>
      <c r="W160" s="226">
        <v>0</v>
      </c>
      <c r="X160" s="227">
        <v>0</v>
      </c>
      <c r="Y160" s="226">
        <v>0</v>
      </c>
      <c r="Z160" s="227">
        <v>0</v>
      </c>
      <c r="AA160" s="228">
        <v>0</v>
      </c>
      <c r="AB160" s="196"/>
      <c r="AC160" s="223"/>
      <c r="AD160" s="224"/>
      <c r="AE160" s="200"/>
      <c r="AF160" s="199"/>
      <c r="AG160" s="242">
        <f t="shared" si="61"/>
        <v>0</v>
      </c>
      <c r="AH160" s="210">
        <f>+IF(ABS(+AC160+AE160)&lt;=ABS(AD160+AF160),-AC160+AD160-AE160+AF160,0)</f>
        <v>0</v>
      </c>
      <c r="AI160" s="196"/>
      <c r="AJ160" s="229">
        <f t="shared" si="59"/>
        <v>4360</v>
      </c>
      <c r="AK160" s="208">
        <f t="shared" si="62"/>
        <v>0</v>
      </c>
      <c r="AL160" s="209">
        <f>+ROUND(+P160+W160+AD160,2)</f>
        <v>0</v>
      </c>
      <c r="AM160" s="201">
        <f t="shared" si="63"/>
        <v>0</v>
      </c>
      <c r="AN160" s="209">
        <f t="shared" si="63"/>
        <v>0</v>
      </c>
      <c r="AO160" s="201">
        <f t="shared" si="64"/>
        <v>0</v>
      </c>
      <c r="AP160" s="210">
        <f>+T160+AA160+AH160</f>
        <v>0</v>
      </c>
      <c r="AQ160" s="7"/>
      <c r="AR160" s="211">
        <f t="shared" si="56"/>
        <v>0</v>
      </c>
      <c r="AS160" s="212">
        <f t="shared" si="57"/>
        <v>0</v>
      </c>
      <c r="AT160" s="213">
        <f t="shared" si="58"/>
        <v>0</v>
      </c>
      <c r="AU160" s="7"/>
      <c r="AV160" s="7"/>
      <c r="AW160" s="214"/>
      <c r="AX160" s="214"/>
      <c r="AY160" s="7"/>
      <c r="AZ160" s="7"/>
      <c r="BA160" s="7"/>
      <c r="BB160" s="7"/>
      <c r="BC160" s="7"/>
      <c r="BD160" s="7"/>
    </row>
    <row r="161" spans="1:56" x14ac:dyDescent="0.25">
      <c r="A161" s="218">
        <v>4371</v>
      </c>
      <c r="B161" s="219" t="s">
        <v>195</v>
      </c>
      <c r="C161" s="220"/>
      <c r="D161" s="220"/>
      <c r="E161" s="220"/>
      <c r="F161" s="220"/>
      <c r="G161" s="220"/>
      <c r="H161" s="220"/>
      <c r="I161" s="220"/>
      <c r="J161" s="220"/>
      <c r="K161" s="220"/>
      <c r="L161" s="221"/>
      <c r="M161" s="196" t="s">
        <v>56</v>
      </c>
      <c r="N161" s="222">
        <f t="shared" si="54"/>
        <v>4371</v>
      </c>
      <c r="O161" s="223"/>
      <c r="P161" s="234">
        <v>0</v>
      </c>
      <c r="Q161" s="200"/>
      <c r="R161" s="199"/>
      <c r="S161" s="242">
        <f t="shared" si="60"/>
        <v>0</v>
      </c>
      <c r="T161" s="236">
        <v>0</v>
      </c>
      <c r="U161" s="196"/>
      <c r="V161" s="225">
        <v>0</v>
      </c>
      <c r="W161" s="226">
        <v>0</v>
      </c>
      <c r="X161" s="227">
        <v>0</v>
      </c>
      <c r="Y161" s="226">
        <v>0</v>
      </c>
      <c r="Z161" s="227">
        <v>0</v>
      </c>
      <c r="AA161" s="228">
        <v>0</v>
      </c>
      <c r="AB161" s="196"/>
      <c r="AC161" s="223"/>
      <c r="AD161" s="234">
        <v>0</v>
      </c>
      <c r="AE161" s="200"/>
      <c r="AF161" s="199"/>
      <c r="AG161" s="242">
        <f t="shared" si="61"/>
        <v>0</v>
      </c>
      <c r="AH161" s="236">
        <v>0</v>
      </c>
      <c r="AI161" s="196"/>
      <c r="AJ161" s="229">
        <f t="shared" si="59"/>
        <v>4371</v>
      </c>
      <c r="AK161" s="208">
        <f t="shared" si="62"/>
        <v>0</v>
      </c>
      <c r="AL161" s="234">
        <v>0</v>
      </c>
      <c r="AM161" s="201">
        <f t="shared" si="63"/>
        <v>0</v>
      </c>
      <c r="AN161" s="209">
        <f t="shared" si="63"/>
        <v>0</v>
      </c>
      <c r="AO161" s="201">
        <f t="shared" si="64"/>
        <v>0</v>
      </c>
      <c r="AP161" s="236">
        <v>0</v>
      </c>
      <c r="AQ161" s="7"/>
      <c r="AR161" s="211">
        <f t="shared" si="56"/>
        <v>0</v>
      </c>
      <c r="AS161" s="212">
        <f t="shared" si="57"/>
        <v>0</v>
      </c>
      <c r="AT161" s="213">
        <f t="shared" si="58"/>
        <v>0</v>
      </c>
      <c r="AU161" s="7"/>
      <c r="AV161" s="243">
        <f t="shared" ref="AV161:AV172" si="67">+IF(OR(ROUND(P161,2)+ROUND(R161,2)&gt;+ROUND(O161,2)+ROUND(Q161,2),+ABS(ROUND(P161,2)+ROUND(R161,2))&gt;+ABS(ROUND(O161,2)+ROUND(Q161,2))),+(ROUND(P161,2)+ROUND(R161,2))-(ROUND(O161,2)+ROUND(Q161,2)),0)</f>
        <v>0</v>
      </c>
      <c r="AW161" s="214"/>
      <c r="AX161" s="243">
        <f t="shared" ref="AX161:AX172" si="68">+IF(OR(ROUND(AD161,2)+ROUND(AF161,2)&gt;+ROUND(AC161,2)+ROUND(AE161,2),+ABS(ROUND(AD161,2)+ROUND(AF161,2))&gt;+ABS(ROUND(AC161,2)+ROUND(AE161,2))),+(ROUND(AD161,2)+ROUND(AF161,2))-(ROUND(AC161,2)+ROUND(AE161,2)),0)</f>
        <v>0</v>
      </c>
      <c r="AY161" s="7"/>
      <c r="AZ161" s="7"/>
      <c r="BA161" s="7"/>
      <c r="BB161" s="7"/>
      <c r="BC161" s="7"/>
      <c r="BD161" s="7"/>
    </row>
    <row r="162" spans="1:56" x14ac:dyDescent="0.25">
      <c r="A162" s="218">
        <v>4372</v>
      </c>
      <c r="B162" s="219" t="s">
        <v>196</v>
      </c>
      <c r="C162" s="220"/>
      <c r="D162" s="220"/>
      <c r="E162" s="220"/>
      <c r="F162" s="220"/>
      <c r="G162" s="220"/>
      <c r="H162" s="220"/>
      <c r="I162" s="220"/>
      <c r="J162" s="220"/>
      <c r="K162" s="220"/>
      <c r="L162" s="221"/>
      <c r="M162" s="196" t="s">
        <v>56</v>
      </c>
      <c r="N162" s="222">
        <f t="shared" si="54"/>
        <v>4372</v>
      </c>
      <c r="O162" s="223"/>
      <c r="P162" s="234">
        <v>0</v>
      </c>
      <c r="Q162" s="200"/>
      <c r="R162" s="199"/>
      <c r="S162" s="242">
        <f t="shared" si="60"/>
        <v>0</v>
      </c>
      <c r="T162" s="236">
        <v>0</v>
      </c>
      <c r="U162" s="196"/>
      <c r="V162" s="225">
        <v>0</v>
      </c>
      <c r="W162" s="226">
        <v>0</v>
      </c>
      <c r="X162" s="227">
        <v>0</v>
      </c>
      <c r="Y162" s="226">
        <v>0</v>
      </c>
      <c r="Z162" s="227">
        <v>0</v>
      </c>
      <c r="AA162" s="228">
        <v>0</v>
      </c>
      <c r="AB162" s="196"/>
      <c r="AC162" s="223"/>
      <c r="AD162" s="234">
        <v>0</v>
      </c>
      <c r="AE162" s="302"/>
      <c r="AF162" s="199"/>
      <c r="AG162" s="242">
        <f t="shared" si="61"/>
        <v>0</v>
      </c>
      <c r="AH162" s="236">
        <v>0</v>
      </c>
      <c r="AI162" s="196"/>
      <c r="AJ162" s="229">
        <f t="shared" si="59"/>
        <v>4372</v>
      </c>
      <c r="AK162" s="208">
        <f t="shared" si="62"/>
        <v>0</v>
      </c>
      <c r="AL162" s="234">
        <v>0</v>
      </c>
      <c r="AM162" s="201">
        <f t="shared" si="63"/>
        <v>0</v>
      </c>
      <c r="AN162" s="209">
        <f t="shared" si="63"/>
        <v>0</v>
      </c>
      <c r="AO162" s="201">
        <f t="shared" si="64"/>
        <v>0</v>
      </c>
      <c r="AP162" s="236">
        <v>0</v>
      </c>
      <c r="AQ162" s="7"/>
      <c r="AR162" s="211">
        <f t="shared" si="56"/>
        <v>0</v>
      </c>
      <c r="AS162" s="212">
        <f t="shared" si="57"/>
        <v>0</v>
      </c>
      <c r="AT162" s="213">
        <f t="shared" si="58"/>
        <v>0</v>
      </c>
      <c r="AU162" s="7"/>
      <c r="AV162" s="243">
        <f t="shared" si="67"/>
        <v>0</v>
      </c>
      <c r="AW162" s="214"/>
      <c r="AX162" s="243">
        <f t="shared" si="68"/>
        <v>0</v>
      </c>
      <c r="AY162" s="7"/>
      <c r="AZ162" s="7"/>
      <c r="BA162" s="7"/>
      <c r="BB162" s="7"/>
      <c r="BC162" s="7"/>
      <c r="BD162" s="7"/>
    </row>
    <row r="163" spans="1:56" x14ac:dyDescent="0.25">
      <c r="A163" s="218">
        <v>4373</v>
      </c>
      <c r="B163" s="219" t="s">
        <v>197</v>
      </c>
      <c r="C163" s="220"/>
      <c r="D163" s="220"/>
      <c r="E163" s="220"/>
      <c r="F163" s="220"/>
      <c r="G163" s="220"/>
      <c r="H163" s="220"/>
      <c r="I163" s="220"/>
      <c r="J163" s="220"/>
      <c r="K163" s="220"/>
      <c r="L163" s="221"/>
      <c r="M163" s="196" t="s">
        <v>56</v>
      </c>
      <c r="N163" s="222">
        <f t="shared" si="54"/>
        <v>4373</v>
      </c>
      <c r="O163" s="223"/>
      <c r="P163" s="234">
        <v>0</v>
      </c>
      <c r="Q163" s="200"/>
      <c r="R163" s="199"/>
      <c r="S163" s="242">
        <f t="shared" si="60"/>
        <v>0</v>
      </c>
      <c r="T163" s="236">
        <v>0</v>
      </c>
      <c r="U163" s="196"/>
      <c r="V163" s="225">
        <v>0</v>
      </c>
      <c r="W163" s="226">
        <v>0</v>
      </c>
      <c r="X163" s="227">
        <v>0</v>
      </c>
      <c r="Y163" s="226">
        <v>0</v>
      </c>
      <c r="Z163" s="227">
        <v>0</v>
      </c>
      <c r="AA163" s="228">
        <v>0</v>
      </c>
      <c r="AB163" s="196"/>
      <c r="AC163" s="223"/>
      <c r="AD163" s="234">
        <v>0</v>
      </c>
      <c r="AE163" s="200"/>
      <c r="AF163" s="199"/>
      <c r="AG163" s="242">
        <f t="shared" si="61"/>
        <v>0</v>
      </c>
      <c r="AH163" s="236">
        <v>0</v>
      </c>
      <c r="AI163" s="196"/>
      <c r="AJ163" s="229">
        <f t="shared" si="59"/>
        <v>4373</v>
      </c>
      <c r="AK163" s="208">
        <f t="shared" si="62"/>
        <v>0</v>
      </c>
      <c r="AL163" s="234">
        <v>0</v>
      </c>
      <c r="AM163" s="201">
        <f t="shared" si="63"/>
        <v>0</v>
      </c>
      <c r="AN163" s="209">
        <f t="shared" si="63"/>
        <v>0</v>
      </c>
      <c r="AO163" s="201">
        <f t="shared" si="64"/>
        <v>0</v>
      </c>
      <c r="AP163" s="236">
        <v>0</v>
      </c>
      <c r="AQ163" s="7"/>
      <c r="AR163" s="211">
        <f t="shared" si="56"/>
        <v>0</v>
      </c>
      <c r="AS163" s="212">
        <f t="shared" si="57"/>
        <v>0</v>
      </c>
      <c r="AT163" s="213">
        <f t="shared" si="58"/>
        <v>0</v>
      </c>
      <c r="AU163" s="7"/>
      <c r="AV163" s="243">
        <f t="shared" si="67"/>
        <v>0</v>
      </c>
      <c r="AW163" s="214"/>
      <c r="AX163" s="243">
        <f t="shared" si="68"/>
        <v>0</v>
      </c>
      <c r="AY163" s="7"/>
      <c r="AZ163" s="7"/>
      <c r="BA163" s="7"/>
      <c r="BB163" s="7"/>
      <c r="BC163" s="7"/>
      <c r="BD163" s="7"/>
    </row>
    <row r="164" spans="1:56" x14ac:dyDescent="0.25">
      <c r="A164" s="218">
        <v>4374</v>
      </c>
      <c r="B164" s="219" t="s">
        <v>198</v>
      </c>
      <c r="C164" s="220"/>
      <c r="D164" s="220"/>
      <c r="E164" s="220"/>
      <c r="F164" s="220"/>
      <c r="G164" s="220"/>
      <c r="H164" s="220"/>
      <c r="I164" s="220"/>
      <c r="J164" s="220"/>
      <c r="K164" s="220"/>
      <c r="L164" s="221"/>
      <c r="M164" s="196" t="s">
        <v>56</v>
      </c>
      <c r="N164" s="222">
        <f t="shared" si="54"/>
        <v>4374</v>
      </c>
      <c r="O164" s="223"/>
      <c r="P164" s="234">
        <v>0</v>
      </c>
      <c r="Q164" s="200"/>
      <c r="R164" s="199"/>
      <c r="S164" s="242">
        <f t="shared" si="60"/>
        <v>0</v>
      </c>
      <c r="T164" s="236">
        <v>0</v>
      </c>
      <c r="U164" s="196"/>
      <c r="V164" s="225">
        <v>0</v>
      </c>
      <c r="W164" s="226">
        <v>0</v>
      </c>
      <c r="X164" s="227">
        <v>0</v>
      </c>
      <c r="Y164" s="226">
        <v>0</v>
      </c>
      <c r="Z164" s="227">
        <v>0</v>
      </c>
      <c r="AA164" s="228">
        <v>0</v>
      </c>
      <c r="AB164" s="196"/>
      <c r="AC164" s="223"/>
      <c r="AD164" s="234">
        <v>0</v>
      </c>
      <c r="AE164" s="200"/>
      <c r="AF164" s="199"/>
      <c r="AG164" s="242">
        <f t="shared" si="61"/>
        <v>0</v>
      </c>
      <c r="AH164" s="236">
        <v>0</v>
      </c>
      <c r="AI164" s="196"/>
      <c r="AJ164" s="229">
        <f t="shared" si="59"/>
        <v>4374</v>
      </c>
      <c r="AK164" s="208">
        <f t="shared" si="62"/>
        <v>0</v>
      </c>
      <c r="AL164" s="234">
        <v>0</v>
      </c>
      <c r="AM164" s="201">
        <f t="shared" si="63"/>
        <v>0</v>
      </c>
      <c r="AN164" s="209">
        <f t="shared" si="63"/>
        <v>0</v>
      </c>
      <c r="AO164" s="201">
        <f t="shared" si="64"/>
        <v>0</v>
      </c>
      <c r="AP164" s="236">
        <v>0</v>
      </c>
      <c r="AQ164" s="7"/>
      <c r="AR164" s="211">
        <f t="shared" si="56"/>
        <v>0</v>
      </c>
      <c r="AS164" s="212">
        <f t="shared" si="57"/>
        <v>0</v>
      </c>
      <c r="AT164" s="213">
        <f t="shared" si="58"/>
        <v>0</v>
      </c>
      <c r="AU164" s="7"/>
      <c r="AV164" s="243">
        <f t="shared" si="67"/>
        <v>0</v>
      </c>
      <c r="AW164" s="214"/>
      <c r="AX164" s="243">
        <f t="shared" si="68"/>
        <v>0</v>
      </c>
      <c r="AY164" s="7"/>
      <c r="AZ164" s="7"/>
      <c r="BA164" s="7"/>
      <c r="BB164" s="7"/>
      <c r="BC164" s="7"/>
      <c r="BD164" s="7"/>
    </row>
    <row r="165" spans="1:56" x14ac:dyDescent="0.25">
      <c r="A165" s="218">
        <v>4375</v>
      </c>
      <c r="B165" s="219" t="s">
        <v>199</v>
      </c>
      <c r="C165" s="220"/>
      <c r="D165" s="220"/>
      <c r="E165" s="220"/>
      <c r="F165" s="220"/>
      <c r="G165" s="220"/>
      <c r="H165" s="220"/>
      <c r="I165" s="220"/>
      <c r="J165" s="220"/>
      <c r="K165" s="220"/>
      <c r="L165" s="221"/>
      <c r="M165" s="196" t="s">
        <v>56</v>
      </c>
      <c r="N165" s="222">
        <f t="shared" si="54"/>
        <v>4375</v>
      </c>
      <c r="O165" s="223"/>
      <c r="P165" s="234">
        <v>0</v>
      </c>
      <c r="Q165" s="200"/>
      <c r="R165" s="199"/>
      <c r="S165" s="242">
        <f t="shared" si="60"/>
        <v>0</v>
      </c>
      <c r="T165" s="236">
        <v>0</v>
      </c>
      <c r="U165" s="196"/>
      <c r="V165" s="225">
        <v>0</v>
      </c>
      <c r="W165" s="226">
        <v>0</v>
      </c>
      <c r="X165" s="227">
        <v>0</v>
      </c>
      <c r="Y165" s="226">
        <v>0</v>
      </c>
      <c r="Z165" s="227">
        <v>0</v>
      </c>
      <c r="AA165" s="228">
        <v>0</v>
      </c>
      <c r="AB165" s="196"/>
      <c r="AC165" s="223"/>
      <c r="AD165" s="234">
        <v>0</v>
      </c>
      <c r="AE165" s="200"/>
      <c r="AF165" s="199"/>
      <c r="AG165" s="242">
        <f t="shared" si="61"/>
        <v>0</v>
      </c>
      <c r="AH165" s="236">
        <v>0</v>
      </c>
      <c r="AI165" s="196"/>
      <c r="AJ165" s="229">
        <f t="shared" si="59"/>
        <v>4375</v>
      </c>
      <c r="AK165" s="208">
        <f t="shared" si="62"/>
        <v>0</v>
      </c>
      <c r="AL165" s="234">
        <v>0</v>
      </c>
      <c r="AM165" s="201">
        <f t="shared" si="63"/>
        <v>0</v>
      </c>
      <c r="AN165" s="209">
        <f t="shared" si="63"/>
        <v>0</v>
      </c>
      <c r="AO165" s="201">
        <f t="shared" si="64"/>
        <v>0</v>
      </c>
      <c r="AP165" s="236">
        <v>0</v>
      </c>
      <c r="AQ165" s="7"/>
      <c r="AR165" s="211">
        <f t="shared" si="56"/>
        <v>0</v>
      </c>
      <c r="AS165" s="212">
        <f t="shared" si="57"/>
        <v>0</v>
      </c>
      <c r="AT165" s="213">
        <f t="shared" si="58"/>
        <v>0</v>
      </c>
      <c r="AU165" s="7"/>
      <c r="AV165" s="243">
        <f t="shared" si="67"/>
        <v>0</v>
      </c>
      <c r="AW165" s="214"/>
      <c r="AX165" s="243">
        <f t="shared" si="68"/>
        <v>0</v>
      </c>
      <c r="AY165" s="7"/>
      <c r="AZ165" s="7"/>
      <c r="BA165" s="7"/>
      <c r="BB165" s="7"/>
      <c r="BC165" s="7"/>
      <c r="BD165" s="7"/>
    </row>
    <row r="166" spans="1:56" x14ac:dyDescent="0.25">
      <c r="A166" s="218">
        <v>4376</v>
      </c>
      <c r="B166" s="219" t="s">
        <v>200</v>
      </c>
      <c r="C166" s="220"/>
      <c r="D166" s="220"/>
      <c r="E166" s="220"/>
      <c r="F166" s="220"/>
      <c r="G166" s="220"/>
      <c r="H166" s="220"/>
      <c r="I166" s="220"/>
      <c r="J166" s="220"/>
      <c r="K166" s="220"/>
      <c r="L166" s="221"/>
      <c r="M166" s="196" t="s">
        <v>56</v>
      </c>
      <c r="N166" s="222">
        <f t="shared" si="54"/>
        <v>4376</v>
      </c>
      <c r="O166" s="223"/>
      <c r="P166" s="234">
        <v>0</v>
      </c>
      <c r="Q166" s="200"/>
      <c r="R166" s="199"/>
      <c r="S166" s="242">
        <f t="shared" si="60"/>
        <v>0</v>
      </c>
      <c r="T166" s="236">
        <v>0</v>
      </c>
      <c r="U166" s="196"/>
      <c r="V166" s="225">
        <v>0</v>
      </c>
      <c r="W166" s="226">
        <v>0</v>
      </c>
      <c r="X166" s="227">
        <v>0</v>
      </c>
      <c r="Y166" s="226">
        <v>0</v>
      </c>
      <c r="Z166" s="227">
        <v>0</v>
      </c>
      <c r="AA166" s="228">
        <v>0</v>
      </c>
      <c r="AB166" s="196"/>
      <c r="AC166" s="223"/>
      <c r="AD166" s="234">
        <v>0</v>
      </c>
      <c r="AE166" s="302"/>
      <c r="AF166" s="199"/>
      <c r="AG166" s="242">
        <f t="shared" si="61"/>
        <v>0</v>
      </c>
      <c r="AH166" s="236">
        <v>0</v>
      </c>
      <c r="AI166" s="196"/>
      <c r="AJ166" s="229">
        <f t="shared" si="59"/>
        <v>4376</v>
      </c>
      <c r="AK166" s="208">
        <f t="shared" si="62"/>
        <v>0</v>
      </c>
      <c r="AL166" s="234">
        <v>0</v>
      </c>
      <c r="AM166" s="201">
        <f t="shared" si="63"/>
        <v>0</v>
      </c>
      <c r="AN166" s="209">
        <f t="shared" si="63"/>
        <v>0</v>
      </c>
      <c r="AO166" s="201">
        <f t="shared" si="64"/>
        <v>0</v>
      </c>
      <c r="AP166" s="236">
        <v>0</v>
      </c>
      <c r="AQ166" s="7"/>
      <c r="AR166" s="211">
        <f t="shared" si="56"/>
        <v>0</v>
      </c>
      <c r="AS166" s="212">
        <f t="shared" si="57"/>
        <v>0</v>
      </c>
      <c r="AT166" s="213">
        <f t="shared" si="58"/>
        <v>0</v>
      </c>
      <c r="AU166" s="7"/>
      <c r="AV166" s="243">
        <f t="shared" si="67"/>
        <v>0</v>
      </c>
      <c r="AW166" s="214"/>
      <c r="AX166" s="243">
        <f t="shared" si="68"/>
        <v>0</v>
      </c>
      <c r="AY166" s="7"/>
      <c r="AZ166" s="7"/>
      <c r="BA166" s="7"/>
      <c r="BB166" s="7"/>
      <c r="BC166" s="7"/>
      <c r="BD166" s="7"/>
    </row>
    <row r="167" spans="1:56" x14ac:dyDescent="0.25">
      <c r="A167" s="218">
        <v>4379</v>
      </c>
      <c r="B167" s="219" t="s">
        <v>201</v>
      </c>
      <c r="C167" s="220"/>
      <c r="D167" s="220"/>
      <c r="E167" s="220"/>
      <c r="F167" s="220"/>
      <c r="G167" s="220"/>
      <c r="H167" s="220"/>
      <c r="I167" s="220"/>
      <c r="J167" s="220"/>
      <c r="K167" s="220"/>
      <c r="L167" s="221"/>
      <c r="M167" s="196" t="s">
        <v>56</v>
      </c>
      <c r="N167" s="222">
        <f t="shared" si="54"/>
        <v>4379</v>
      </c>
      <c r="O167" s="223"/>
      <c r="P167" s="234">
        <v>0</v>
      </c>
      <c r="Q167" s="200"/>
      <c r="R167" s="199"/>
      <c r="S167" s="242">
        <f t="shared" si="60"/>
        <v>0</v>
      </c>
      <c r="T167" s="236">
        <v>0</v>
      </c>
      <c r="U167" s="196"/>
      <c r="V167" s="225">
        <v>0</v>
      </c>
      <c r="W167" s="226">
        <v>0</v>
      </c>
      <c r="X167" s="227">
        <v>0</v>
      </c>
      <c r="Y167" s="226">
        <v>0</v>
      </c>
      <c r="Z167" s="227">
        <v>0</v>
      </c>
      <c r="AA167" s="228">
        <v>0</v>
      </c>
      <c r="AB167" s="196"/>
      <c r="AC167" s="223"/>
      <c r="AD167" s="234">
        <v>0</v>
      </c>
      <c r="AE167" s="200"/>
      <c r="AF167" s="199"/>
      <c r="AG167" s="242">
        <f t="shared" si="61"/>
        <v>0</v>
      </c>
      <c r="AH167" s="236">
        <v>0</v>
      </c>
      <c r="AI167" s="196"/>
      <c r="AJ167" s="229">
        <f t="shared" si="59"/>
        <v>4379</v>
      </c>
      <c r="AK167" s="208">
        <f t="shared" si="62"/>
        <v>0</v>
      </c>
      <c r="AL167" s="234">
        <v>0</v>
      </c>
      <c r="AM167" s="201">
        <f t="shared" si="63"/>
        <v>0</v>
      </c>
      <c r="AN167" s="209">
        <f t="shared" si="63"/>
        <v>0</v>
      </c>
      <c r="AO167" s="201">
        <f t="shared" si="64"/>
        <v>0</v>
      </c>
      <c r="AP167" s="236">
        <v>0</v>
      </c>
      <c r="AQ167" s="7"/>
      <c r="AR167" s="211">
        <f t="shared" ref="AR167:AR172" si="69">+ROUND(+SUM(AK167-AL167)-SUM(O167-P167)-SUM(V167-W167)-SUM(AC167-AD167),2)</f>
        <v>0</v>
      </c>
      <c r="AS167" s="212">
        <f t="shared" si="57"/>
        <v>0</v>
      </c>
      <c r="AT167" s="213">
        <f t="shared" si="58"/>
        <v>0</v>
      </c>
      <c r="AU167" s="7"/>
      <c r="AV167" s="243">
        <f t="shared" si="67"/>
        <v>0</v>
      </c>
      <c r="AW167" s="214"/>
      <c r="AX167" s="243">
        <f t="shared" si="68"/>
        <v>0</v>
      </c>
      <c r="AY167" s="7"/>
      <c r="AZ167" s="7"/>
      <c r="BA167" s="7"/>
      <c r="BB167" s="7"/>
      <c r="BC167" s="7"/>
      <c r="BD167" s="7"/>
    </row>
    <row r="168" spans="1:56" x14ac:dyDescent="0.25">
      <c r="A168" s="218">
        <v>4381</v>
      </c>
      <c r="B168" s="219" t="s">
        <v>202</v>
      </c>
      <c r="C168" s="220"/>
      <c r="D168" s="220"/>
      <c r="E168" s="220"/>
      <c r="F168" s="220"/>
      <c r="G168" s="220"/>
      <c r="H168" s="220"/>
      <c r="I168" s="220"/>
      <c r="J168" s="220"/>
      <c r="K168" s="220"/>
      <c r="L168" s="221"/>
      <c r="M168" s="196" t="s">
        <v>56</v>
      </c>
      <c r="N168" s="222">
        <f t="shared" si="54"/>
        <v>4381</v>
      </c>
      <c r="O168" s="223"/>
      <c r="P168" s="234">
        <v>0</v>
      </c>
      <c r="Q168" s="200"/>
      <c r="R168" s="199"/>
      <c r="S168" s="242">
        <f t="shared" si="60"/>
        <v>0</v>
      </c>
      <c r="T168" s="236">
        <v>0</v>
      </c>
      <c r="U168" s="196"/>
      <c r="V168" s="225">
        <v>79948080.300000012</v>
      </c>
      <c r="W168" s="226">
        <v>0</v>
      </c>
      <c r="X168" s="227">
        <v>59503206.030000009</v>
      </c>
      <c r="Y168" s="226">
        <v>7179002.21</v>
      </c>
      <c r="Z168" s="227">
        <v>132272284.12</v>
      </c>
      <c r="AA168" s="228">
        <v>0</v>
      </c>
      <c r="AB168" s="196"/>
      <c r="AC168" s="223"/>
      <c r="AD168" s="234">
        <v>0</v>
      </c>
      <c r="AE168" s="200"/>
      <c r="AF168" s="199"/>
      <c r="AG168" s="242">
        <f t="shared" si="61"/>
        <v>0</v>
      </c>
      <c r="AH168" s="236">
        <v>0</v>
      </c>
      <c r="AI168" s="196"/>
      <c r="AJ168" s="229">
        <f t="shared" si="59"/>
        <v>4381</v>
      </c>
      <c r="AK168" s="208">
        <f t="shared" si="62"/>
        <v>79948080.299999997</v>
      </c>
      <c r="AL168" s="234">
        <v>0</v>
      </c>
      <c r="AM168" s="201">
        <f t="shared" ref="AM168:AN172" si="70">+ROUND(+Q168+X168+AE168,2)</f>
        <v>59503206.030000001</v>
      </c>
      <c r="AN168" s="209">
        <f t="shared" si="70"/>
        <v>7179002.21</v>
      </c>
      <c r="AO168" s="201">
        <f t="shared" si="64"/>
        <v>132272284.12</v>
      </c>
      <c r="AP168" s="236">
        <v>0</v>
      </c>
      <c r="AQ168" s="7"/>
      <c r="AR168" s="211">
        <f t="shared" si="69"/>
        <v>0</v>
      </c>
      <c r="AS168" s="212">
        <f t="shared" si="57"/>
        <v>0</v>
      </c>
      <c r="AT168" s="213">
        <f t="shared" si="58"/>
        <v>0</v>
      </c>
      <c r="AU168" s="7"/>
      <c r="AV168" s="243">
        <f t="shared" si="67"/>
        <v>0</v>
      </c>
      <c r="AW168" s="214"/>
      <c r="AX168" s="243">
        <f t="shared" si="68"/>
        <v>0</v>
      </c>
      <c r="AY168" s="7"/>
      <c r="AZ168" s="7"/>
      <c r="BA168" s="7"/>
      <c r="BB168" s="7"/>
      <c r="BC168" s="7"/>
      <c r="BD168" s="7"/>
    </row>
    <row r="169" spans="1:56" x14ac:dyDescent="0.25">
      <c r="A169" s="218">
        <v>4382</v>
      </c>
      <c r="B169" s="219" t="s">
        <v>203</v>
      </c>
      <c r="C169" s="220"/>
      <c r="D169" s="220"/>
      <c r="E169" s="220"/>
      <c r="F169" s="220"/>
      <c r="G169" s="220"/>
      <c r="H169" s="220"/>
      <c r="I169" s="220"/>
      <c r="J169" s="220"/>
      <c r="K169" s="220"/>
      <c r="L169" s="221"/>
      <c r="M169" s="196" t="s">
        <v>56</v>
      </c>
      <c r="N169" s="222">
        <f t="shared" si="54"/>
        <v>4382</v>
      </c>
      <c r="O169" s="223"/>
      <c r="P169" s="234">
        <v>0</v>
      </c>
      <c r="Q169" s="200"/>
      <c r="R169" s="199"/>
      <c r="S169" s="242">
        <f t="shared" si="60"/>
        <v>0</v>
      </c>
      <c r="T169" s="236">
        <v>0</v>
      </c>
      <c r="U169" s="196"/>
      <c r="V169" s="225">
        <v>71085426.829999998</v>
      </c>
      <c r="W169" s="226">
        <v>0</v>
      </c>
      <c r="X169" s="227">
        <v>108678108.41</v>
      </c>
      <c r="Y169" s="226">
        <v>49144049.939999998</v>
      </c>
      <c r="Z169" s="227">
        <v>130619485.3</v>
      </c>
      <c r="AA169" s="228">
        <v>0</v>
      </c>
      <c r="AB169" s="196"/>
      <c r="AC169" s="223"/>
      <c r="AD169" s="234">
        <v>0</v>
      </c>
      <c r="AE169" s="302"/>
      <c r="AF169" s="199"/>
      <c r="AG169" s="242">
        <f t="shared" si="61"/>
        <v>0</v>
      </c>
      <c r="AH169" s="236">
        <v>0</v>
      </c>
      <c r="AI169" s="196"/>
      <c r="AJ169" s="229">
        <f t="shared" si="59"/>
        <v>4382</v>
      </c>
      <c r="AK169" s="208">
        <f t="shared" si="62"/>
        <v>71085426.829999998</v>
      </c>
      <c r="AL169" s="234">
        <v>0</v>
      </c>
      <c r="AM169" s="201">
        <f t="shared" si="70"/>
        <v>108678108.41</v>
      </c>
      <c r="AN169" s="209">
        <f t="shared" si="70"/>
        <v>49144049.939999998</v>
      </c>
      <c r="AO169" s="201">
        <f t="shared" si="64"/>
        <v>130619485.3</v>
      </c>
      <c r="AP169" s="236">
        <v>0</v>
      </c>
      <c r="AQ169" s="7"/>
      <c r="AR169" s="211">
        <f t="shared" si="69"/>
        <v>0</v>
      </c>
      <c r="AS169" s="212">
        <f t="shared" si="57"/>
        <v>0</v>
      </c>
      <c r="AT169" s="213">
        <f t="shared" si="58"/>
        <v>0</v>
      </c>
      <c r="AU169" s="7"/>
      <c r="AV169" s="243">
        <f t="shared" si="67"/>
        <v>0</v>
      </c>
      <c r="AW169" s="214"/>
      <c r="AX169" s="243">
        <f t="shared" si="68"/>
        <v>0</v>
      </c>
      <c r="AY169" s="7"/>
      <c r="AZ169" s="7"/>
      <c r="BA169" s="7"/>
      <c r="BB169" s="7"/>
      <c r="BC169" s="7"/>
      <c r="BD169" s="7"/>
    </row>
    <row r="170" spans="1:56" x14ac:dyDescent="0.25">
      <c r="A170" s="218">
        <v>4383</v>
      </c>
      <c r="B170" s="219" t="s">
        <v>204</v>
      </c>
      <c r="C170" s="220"/>
      <c r="D170" s="220"/>
      <c r="E170" s="220"/>
      <c r="F170" s="220"/>
      <c r="G170" s="220"/>
      <c r="H170" s="220"/>
      <c r="I170" s="220"/>
      <c r="J170" s="220"/>
      <c r="K170" s="220"/>
      <c r="L170" s="221"/>
      <c r="M170" s="196" t="s">
        <v>56</v>
      </c>
      <c r="N170" s="222">
        <f t="shared" si="54"/>
        <v>4383</v>
      </c>
      <c r="O170" s="223"/>
      <c r="P170" s="234">
        <v>0</v>
      </c>
      <c r="Q170" s="200"/>
      <c r="R170" s="199"/>
      <c r="S170" s="242">
        <f t="shared" si="60"/>
        <v>0</v>
      </c>
      <c r="T170" s="236">
        <v>0</v>
      </c>
      <c r="U170" s="196"/>
      <c r="V170" s="225">
        <v>343709454.37999994</v>
      </c>
      <c r="W170" s="226">
        <v>0</v>
      </c>
      <c r="X170" s="227">
        <v>41419103.399999999</v>
      </c>
      <c r="Y170" s="226">
        <v>38798638.689999998</v>
      </c>
      <c r="Z170" s="227">
        <v>346329919.08999997</v>
      </c>
      <c r="AA170" s="228">
        <v>0</v>
      </c>
      <c r="AB170" s="196"/>
      <c r="AC170" s="223"/>
      <c r="AD170" s="234">
        <v>0</v>
      </c>
      <c r="AE170" s="200"/>
      <c r="AF170" s="199"/>
      <c r="AG170" s="242">
        <f t="shared" si="61"/>
        <v>0</v>
      </c>
      <c r="AH170" s="236">
        <v>0</v>
      </c>
      <c r="AI170" s="196"/>
      <c r="AJ170" s="229">
        <f t="shared" si="59"/>
        <v>4383</v>
      </c>
      <c r="AK170" s="208">
        <f t="shared" si="62"/>
        <v>343709454.38</v>
      </c>
      <c r="AL170" s="234">
        <v>0</v>
      </c>
      <c r="AM170" s="201">
        <f t="shared" si="70"/>
        <v>41419103.399999999</v>
      </c>
      <c r="AN170" s="209">
        <f t="shared" si="70"/>
        <v>38798638.689999998</v>
      </c>
      <c r="AO170" s="201">
        <f t="shared" si="64"/>
        <v>346329919.08999997</v>
      </c>
      <c r="AP170" s="236">
        <v>0</v>
      </c>
      <c r="AQ170" s="7"/>
      <c r="AR170" s="211">
        <f t="shared" si="69"/>
        <v>0</v>
      </c>
      <c r="AS170" s="212">
        <f t="shared" si="57"/>
        <v>0</v>
      </c>
      <c r="AT170" s="213">
        <f t="shared" si="58"/>
        <v>0</v>
      </c>
      <c r="AU170" s="7"/>
      <c r="AV170" s="243">
        <f t="shared" si="67"/>
        <v>0</v>
      </c>
      <c r="AW170" s="214"/>
      <c r="AX170" s="243">
        <f t="shared" si="68"/>
        <v>0</v>
      </c>
      <c r="AY170" s="7"/>
      <c r="AZ170" s="7"/>
      <c r="BA170" s="7"/>
      <c r="BB170" s="7"/>
      <c r="BC170" s="7"/>
      <c r="BD170" s="7"/>
    </row>
    <row r="171" spans="1:56" x14ac:dyDescent="0.25">
      <c r="A171" s="218">
        <v>4384</v>
      </c>
      <c r="B171" s="219" t="s">
        <v>205</v>
      </c>
      <c r="C171" s="220"/>
      <c r="D171" s="220"/>
      <c r="E171" s="220"/>
      <c r="F171" s="220"/>
      <c r="G171" s="220"/>
      <c r="H171" s="220"/>
      <c r="I171" s="220"/>
      <c r="J171" s="220"/>
      <c r="K171" s="220"/>
      <c r="L171" s="221"/>
      <c r="M171" s="196" t="s">
        <v>56</v>
      </c>
      <c r="N171" s="222">
        <f t="shared" si="54"/>
        <v>4384</v>
      </c>
      <c r="O171" s="223"/>
      <c r="P171" s="234">
        <v>0</v>
      </c>
      <c r="Q171" s="200"/>
      <c r="R171" s="199"/>
      <c r="S171" s="242">
        <f t="shared" si="60"/>
        <v>0</v>
      </c>
      <c r="T171" s="236">
        <v>0</v>
      </c>
      <c r="U171" s="196"/>
      <c r="V171" s="225">
        <v>95984241.539999992</v>
      </c>
      <c r="W171" s="226">
        <v>0</v>
      </c>
      <c r="X171" s="227">
        <v>7694572.4800000004</v>
      </c>
      <c r="Y171" s="226">
        <v>11221866.68</v>
      </c>
      <c r="Z171" s="227">
        <v>92456947.339999989</v>
      </c>
      <c r="AA171" s="228">
        <v>0</v>
      </c>
      <c r="AB171" s="196"/>
      <c r="AC171" s="223"/>
      <c r="AD171" s="234">
        <v>0</v>
      </c>
      <c r="AE171" s="200"/>
      <c r="AF171" s="199"/>
      <c r="AG171" s="242">
        <f t="shared" si="61"/>
        <v>0</v>
      </c>
      <c r="AH171" s="236">
        <v>0</v>
      </c>
      <c r="AI171" s="196"/>
      <c r="AJ171" s="229">
        <f t="shared" si="59"/>
        <v>4384</v>
      </c>
      <c r="AK171" s="208">
        <f t="shared" si="62"/>
        <v>95984241.540000007</v>
      </c>
      <c r="AL171" s="234">
        <v>0</v>
      </c>
      <c r="AM171" s="201">
        <f t="shared" si="70"/>
        <v>7694572.4800000004</v>
      </c>
      <c r="AN171" s="209">
        <f t="shared" si="70"/>
        <v>11221866.68</v>
      </c>
      <c r="AO171" s="201">
        <f t="shared" si="64"/>
        <v>92456947.339999989</v>
      </c>
      <c r="AP171" s="236">
        <v>0</v>
      </c>
      <c r="AQ171" s="7"/>
      <c r="AR171" s="211">
        <f t="shared" si="69"/>
        <v>0</v>
      </c>
      <c r="AS171" s="212">
        <f t="shared" si="57"/>
        <v>0</v>
      </c>
      <c r="AT171" s="213">
        <f t="shared" si="58"/>
        <v>0</v>
      </c>
      <c r="AU171" s="7"/>
      <c r="AV171" s="243">
        <f t="shared" si="67"/>
        <v>0</v>
      </c>
      <c r="AW171" s="214"/>
      <c r="AX171" s="243">
        <f t="shared" si="68"/>
        <v>0</v>
      </c>
      <c r="AY171" s="7"/>
      <c r="AZ171" s="7"/>
      <c r="BA171" s="7"/>
      <c r="BB171" s="7"/>
      <c r="BC171" s="7"/>
      <c r="BD171" s="7"/>
    </row>
    <row r="172" spans="1:56" x14ac:dyDescent="0.25">
      <c r="A172" s="218">
        <v>4385</v>
      </c>
      <c r="B172" s="219" t="s">
        <v>206</v>
      </c>
      <c r="C172" s="220"/>
      <c r="D172" s="220"/>
      <c r="E172" s="220"/>
      <c r="F172" s="220"/>
      <c r="G172" s="220"/>
      <c r="H172" s="220"/>
      <c r="I172" s="220"/>
      <c r="J172" s="220"/>
      <c r="K172" s="220"/>
      <c r="L172" s="221"/>
      <c r="M172" s="196" t="s">
        <v>56</v>
      </c>
      <c r="N172" s="222">
        <f t="shared" si="54"/>
        <v>4385</v>
      </c>
      <c r="O172" s="223"/>
      <c r="P172" s="234">
        <v>0</v>
      </c>
      <c r="Q172" s="200"/>
      <c r="R172" s="199"/>
      <c r="S172" s="242">
        <f t="shared" si="60"/>
        <v>0</v>
      </c>
      <c r="T172" s="236">
        <v>0</v>
      </c>
      <c r="U172" s="196"/>
      <c r="V172" s="225">
        <v>0</v>
      </c>
      <c r="W172" s="226">
        <v>0</v>
      </c>
      <c r="X172" s="227">
        <v>0</v>
      </c>
      <c r="Y172" s="226">
        <v>0</v>
      </c>
      <c r="Z172" s="227">
        <v>0</v>
      </c>
      <c r="AA172" s="228">
        <v>0</v>
      </c>
      <c r="AB172" s="196"/>
      <c r="AC172" s="223"/>
      <c r="AD172" s="234">
        <v>0</v>
      </c>
      <c r="AE172" s="302"/>
      <c r="AF172" s="199"/>
      <c r="AG172" s="242">
        <f t="shared" si="61"/>
        <v>0</v>
      </c>
      <c r="AH172" s="236">
        <v>0</v>
      </c>
      <c r="AI172" s="196"/>
      <c r="AJ172" s="229">
        <f t="shared" si="59"/>
        <v>4385</v>
      </c>
      <c r="AK172" s="208">
        <f t="shared" si="62"/>
        <v>0</v>
      </c>
      <c r="AL172" s="234">
        <v>0</v>
      </c>
      <c r="AM172" s="201">
        <f t="shared" si="70"/>
        <v>0</v>
      </c>
      <c r="AN172" s="209">
        <f t="shared" si="70"/>
        <v>0</v>
      </c>
      <c r="AO172" s="201">
        <f t="shared" si="64"/>
        <v>0</v>
      </c>
      <c r="AP172" s="236">
        <v>0</v>
      </c>
      <c r="AQ172" s="7"/>
      <c r="AR172" s="211">
        <f t="shared" si="69"/>
        <v>0</v>
      </c>
      <c r="AS172" s="212">
        <f t="shared" si="57"/>
        <v>0</v>
      </c>
      <c r="AT172" s="213">
        <f t="shared" si="58"/>
        <v>0</v>
      </c>
      <c r="AU172" s="7"/>
      <c r="AV172" s="243">
        <f t="shared" si="67"/>
        <v>0</v>
      </c>
      <c r="AW172" s="214"/>
      <c r="AX172" s="243">
        <f t="shared" si="68"/>
        <v>0</v>
      </c>
      <c r="AY172" s="7"/>
      <c r="AZ172" s="7"/>
      <c r="BA172" s="7"/>
      <c r="BB172" s="7"/>
      <c r="BC172" s="7"/>
      <c r="BD172" s="7"/>
    </row>
    <row r="173" spans="1:56" x14ac:dyDescent="0.25">
      <c r="A173" s="218">
        <v>4393</v>
      </c>
      <c r="B173" s="220" t="s">
        <v>207</v>
      </c>
      <c r="C173" s="220"/>
      <c r="D173" s="220"/>
      <c r="E173" s="220"/>
      <c r="F173" s="220"/>
      <c r="G173" s="220"/>
      <c r="H173" s="220"/>
      <c r="I173" s="220"/>
      <c r="J173" s="220"/>
      <c r="K173" s="220"/>
      <c r="L173" s="221"/>
      <c r="M173" s="196" t="s">
        <v>56</v>
      </c>
      <c r="N173" s="222">
        <f t="shared" si="54"/>
        <v>4393</v>
      </c>
      <c r="O173" s="233">
        <v>0</v>
      </c>
      <c r="P173" s="224"/>
      <c r="Q173" s="200"/>
      <c r="R173" s="199"/>
      <c r="S173" s="235">
        <v>0</v>
      </c>
      <c r="T173" s="210">
        <f>+IF(ABS(+O173+Q173)&lt;=ABS(P173+R173),-O173+P173-Q173+R173,0)</f>
        <v>0</v>
      </c>
      <c r="U173" s="196"/>
      <c r="V173" s="225">
        <v>0</v>
      </c>
      <c r="W173" s="226">
        <v>0</v>
      </c>
      <c r="X173" s="227">
        <v>0</v>
      </c>
      <c r="Y173" s="226">
        <v>0</v>
      </c>
      <c r="Z173" s="227">
        <v>0</v>
      </c>
      <c r="AA173" s="228">
        <v>0</v>
      </c>
      <c r="AB173" s="196"/>
      <c r="AC173" s="233">
        <v>0</v>
      </c>
      <c r="AD173" s="224"/>
      <c r="AE173" s="200"/>
      <c r="AF173" s="199"/>
      <c r="AG173" s="235">
        <v>0</v>
      </c>
      <c r="AH173" s="210">
        <f>+IF(ABS(+AC173+AE173)&lt;=ABS(AD173+AF173),-AC173+AD173-AE173+AF173,0)</f>
        <v>0</v>
      </c>
      <c r="AI173" s="196"/>
      <c r="AJ173" s="229">
        <f t="shared" si="59"/>
        <v>4393</v>
      </c>
      <c r="AK173" s="233">
        <v>0</v>
      </c>
      <c r="AL173" s="209">
        <f t="shared" ref="AL173:AN186" si="71">+ROUND(+P173+W173+AD173,2)</f>
        <v>0</v>
      </c>
      <c r="AM173" s="201">
        <f t="shared" si="71"/>
        <v>0</v>
      </c>
      <c r="AN173" s="209">
        <f t="shared" si="71"/>
        <v>0</v>
      </c>
      <c r="AO173" s="235">
        <v>0</v>
      </c>
      <c r="AP173" s="210">
        <f t="shared" ref="AP173:AP184" si="72">+T173+AA173+AH173</f>
        <v>0</v>
      </c>
      <c r="AQ173" s="7"/>
      <c r="AR173" s="211">
        <f t="shared" si="56"/>
        <v>0</v>
      </c>
      <c r="AS173" s="212">
        <f t="shared" si="57"/>
        <v>0</v>
      </c>
      <c r="AT173" s="213">
        <f t="shared" si="58"/>
        <v>0</v>
      </c>
      <c r="AU173" s="7"/>
      <c r="AV173" s="238">
        <f>+IF(OR(+ROUND(O173,2)+ROUND(Q173,2)&gt;ROUND(P173,2)+ROUND(R173,2),+ABS(ROUND(O173,2)+ROUND(Q173,2))&gt;+ABS(ROUND(P173,2)+ROUND(R173,2))),+(ROUND(O173,2)+ROUND(Q173,2))-(ROUND(P173,2)+ROUND(R173,2)),0)</f>
        <v>0</v>
      </c>
      <c r="AW173" s="214"/>
      <c r="AX173" s="238">
        <f>+IF(OR(+ROUND(AC173,2)+ROUND(AE173,2)&gt;ROUND(AD173,2)+ROUND(AF173,2),+ABS(ROUND(AC173,2)+ROUND(AE173,2))&gt;+ABS(ROUND(AD173,2)+ROUND(AF173,2))),+(ROUND(AC173,2)+ROUND(AE173,2))-(ROUND(AD173,2)+ROUND(AF173,2)),0)</f>
        <v>0</v>
      </c>
      <c r="AY173" s="7"/>
      <c r="AZ173" s="7"/>
      <c r="BA173" s="7"/>
      <c r="BB173" s="7"/>
      <c r="BC173" s="7"/>
      <c r="BD173" s="7"/>
    </row>
    <row r="174" spans="1:56" x14ac:dyDescent="0.25">
      <c r="A174" s="218">
        <v>4397</v>
      </c>
      <c r="B174" s="220" t="s">
        <v>208</v>
      </c>
      <c r="C174" s="220"/>
      <c r="D174" s="220"/>
      <c r="E174" s="220"/>
      <c r="F174" s="220"/>
      <c r="G174" s="220"/>
      <c r="H174" s="220"/>
      <c r="I174" s="220"/>
      <c r="J174" s="220"/>
      <c r="K174" s="220"/>
      <c r="L174" s="221"/>
      <c r="M174" s="196" t="s">
        <v>56</v>
      </c>
      <c r="N174" s="222">
        <f t="shared" si="54"/>
        <v>4397</v>
      </c>
      <c r="O174" s="233">
        <v>0</v>
      </c>
      <c r="P174" s="224"/>
      <c r="Q174" s="200"/>
      <c r="R174" s="199"/>
      <c r="S174" s="235">
        <v>0</v>
      </c>
      <c r="T174" s="210">
        <f>+IF(ABS(+O174+Q174)&lt;=ABS(P174+R174),-O174+P174-Q174+R174,0)</f>
        <v>0</v>
      </c>
      <c r="U174" s="196"/>
      <c r="V174" s="225">
        <v>0</v>
      </c>
      <c r="W174" s="226">
        <v>0</v>
      </c>
      <c r="X174" s="227">
        <v>0</v>
      </c>
      <c r="Y174" s="226">
        <v>0</v>
      </c>
      <c r="Z174" s="227">
        <v>0</v>
      </c>
      <c r="AA174" s="228">
        <v>0</v>
      </c>
      <c r="AB174" s="196"/>
      <c r="AC174" s="233">
        <v>0</v>
      </c>
      <c r="AD174" s="224"/>
      <c r="AE174" s="200"/>
      <c r="AF174" s="199"/>
      <c r="AG174" s="235">
        <v>0</v>
      </c>
      <c r="AH174" s="210">
        <f>+IF(ABS(+AC174+AE174)&lt;=ABS(AD174+AF174),-AC174+AD174-AE174+AF174,0)</f>
        <v>0</v>
      </c>
      <c r="AI174" s="196"/>
      <c r="AJ174" s="229">
        <f t="shared" si="59"/>
        <v>4397</v>
      </c>
      <c r="AK174" s="233">
        <v>0</v>
      </c>
      <c r="AL174" s="209">
        <f t="shared" si="71"/>
        <v>0</v>
      </c>
      <c r="AM174" s="201">
        <f t="shared" si="71"/>
        <v>0</v>
      </c>
      <c r="AN174" s="209">
        <f t="shared" si="71"/>
        <v>0</v>
      </c>
      <c r="AO174" s="235">
        <v>0</v>
      </c>
      <c r="AP174" s="210">
        <f t="shared" si="72"/>
        <v>0</v>
      </c>
      <c r="AQ174" s="7"/>
      <c r="AR174" s="211">
        <f t="shared" si="56"/>
        <v>0</v>
      </c>
      <c r="AS174" s="212">
        <f t="shared" si="57"/>
        <v>0</v>
      </c>
      <c r="AT174" s="213">
        <f t="shared" si="58"/>
        <v>0</v>
      </c>
      <c r="AU174" s="7"/>
      <c r="AV174" s="238">
        <f>+IF(OR(+ROUND(O174,2)+ROUND(Q174,2)&gt;ROUND(P174,2)+ROUND(R174,2),+ABS(ROUND(O174,2)+ROUND(Q174,2))&gt;+ABS(ROUND(P174,2)+ROUND(R174,2))),+(ROUND(O174,2)+ROUND(Q174,2))-(ROUND(P174,2)+ROUND(R174,2)),0)</f>
        <v>0</v>
      </c>
      <c r="AW174" s="214"/>
      <c r="AX174" s="238">
        <f>+IF(OR(+ROUND(AC174,2)+ROUND(AE174,2)&gt;ROUND(AD174,2)+ROUND(AF174,2),+ABS(ROUND(AC174,2)+ROUND(AE174,2))&gt;+ABS(ROUND(AD174,2)+ROUND(AF174,2))),+(ROUND(AC174,2)+ROUND(AE174,2))-(ROUND(AD174,2)+ROUND(AF174,2)),0)</f>
        <v>0</v>
      </c>
      <c r="AY174" s="7"/>
      <c r="AZ174" s="7"/>
      <c r="BA174" s="7"/>
      <c r="BB174" s="7"/>
      <c r="BC174" s="7"/>
      <c r="BD174" s="7"/>
    </row>
    <row r="175" spans="1:56" x14ac:dyDescent="0.25">
      <c r="A175" s="218">
        <v>4398</v>
      </c>
      <c r="B175" s="220" t="s">
        <v>209</v>
      </c>
      <c r="C175" s="220"/>
      <c r="D175" s="220"/>
      <c r="E175" s="220"/>
      <c r="F175" s="220"/>
      <c r="G175" s="220"/>
      <c r="H175" s="220"/>
      <c r="I175" s="220"/>
      <c r="J175" s="220"/>
      <c r="K175" s="220"/>
      <c r="L175" s="221"/>
      <c r="M175" s="196" t="s">
        <v>56</v>
      </c>
      <c r="N175" s="222">
        <f>+A175</f>
        <v>4398</v>
      </c>
      <c r="O175" s="233">
        <v>0</v>
      </c>
      <c r="P175" s="224"/>
      <c r="Q175" s="200"/>
      <c r="R175" s="199"/>
      <c r="S175" s="235">
        <v>0</v>
      </c>
      <c r="T175" s="210">
        <f>+IF(ABS(+O175+Q175)&lt;=ABS(P175+R175),-O175+P175-Q175+R175,0)</f>
        <v>0</v>
      </c>
      <c r="U175" s="196"/>
      <c r="V175" s="225">
        <v>0</v>
      </c>
      <c r="W175" s="226">
        <v>0</v>
      </c>
      <c r="X175" s="227">
        <v>0</v>
      </c>
      <c r="Y175" s="226">
        <v>0</v>
      </c>
      <c r="Z175" s="227">
        <v>0</v>
      </c>
      <c r="AA175" s="228">
        <v>0</v>
      </c>
      <c r="AB175" s="196"/>
      <c r="AC175" s="233">
        <v>0</v>
      </c>
      <c r="AD175" s="224"/>
      <c r="AE175" s="200"/>
      <c r="AF175" s="199"/>
      <c r="AG175" s="235">
        <v>0</v>
      </c>
      <c r="AH175" s="210">
        <f>+IF(ABS(+AC175+AE175)&lt;=ABS(AD175+AF175),-AC175+AD175-AE175+AF175,0)</f>
        <v>0</v>
      </c>
      <c r="AI175" s="196"/>
      <c r="AJ175" s="229">
        <f>+N175</f>
        <v>4398</v>
      </c>
      <c r="AK175" s="233">
        <v>0</v>
      </c>
      <c r="AL175" s="209">
        <f t="shared" si="71"/>
        <v>0</v>
      </c>
      <c r="AM175" s="201">
        <f t="shared" si="71"/>
        <v>0</v>
      </c>
      <c r="AN175" s="209">
        <f t="shared" si="71"/>
        <v>0</v>
      </c>
      <c r="AO175" s="235">
        <v>0</v>
      </c>
      <c r="AP175" s="210">
        <f t="shared" si="72"/>
        <v>0</v>
      </c>
      <c r="AQ175" s="7"/>
      <c r="AR175" s="211">
        <f>+ROUND(+SUM(AK175-AL175)-SUM(O175-P175)-SUM(V175-W175)-SUM(AC175-AD175),2)</f>
        <v>0</v>
      </c>
      <c r="AS175" s="212">
        <f>+ROUND(+SUM(AM175-AN175)-SUM(Q175-R175)-SUM(X175-Y175)-SUM(AE175-AF175),2)</f>
        <v>0</v>
      </c>
      <c r="AT175" s="213">
        <f>+ROUND(+SUM(AO175-AP175)-SUM(S175-T175)-SUM(Z175-AA175)-SUM(AG175-AH175),2)</f>
        <v>0</v>
      </c>
      <c r="AU175" s="7"/>
      <c r="AV175" s="238">
        <f>+IF(OR(+ROUND(O175,2)+ROUND(Q175,2)&gt;ROUND(P175,2)+ROUND(R175,2),+ABS(ROUND(O175,2)+ROUND(Q175,2))&gt;+ABS(ROUND(P175,2)+ROUND(R175,2))),+(ROUND(O175,2)+ROUND(Q175,2))-(ROUND(P175,2)+ROUND(R175,2)),0)</f>
        <v>0</v>
      </c>
      <c r="AW175" s="214"/>
      <c r="AX175" s="238">
        <f>+IF(OR(+ROUND(AC175,2)+ROUND(AE175,2)&gt;ROUND(AD175,2)+ROUND(AF175,2),+ABS(ROUND(AC175,2)+ROUND(AE175,2))&gt;+ABS(ROUND(AD175,2)+ROUND(AF175,2))),+(ROUND(AC175,2)+ROUND(AE175,2))-(ROUND(AD175,2)+ROUND(AF175,2)),0)</f>
        <v>0</v>
      </c>
      <c r="AY175" s="7"/>
      <c r="AZ175" s="7"/>
      <c r="BA175" s="7"/>
      <c r="BB175" s="7"/>
      <c r="BC175" s="7"/>
      <c r="BD175" s="7"/>
    </row>
    <row r="176" spans="1:56" x14ac:dyDescent="0.25">
      <c r="A176" s="218">
        <v>4500</v>
      </c>
      <c r="B176" s="220" t="s">
        <v>210</v>
      </c>
      <c r="C176" s="220"/>
      <c r="D176" s="220"/>
      <c r="E176" s="220"/>
      <c r="F176" s="220"/>
      <c r="G176" s="220"/>
      <c r="H176" s="220"/>
      <c r="I176" s="220"/>
      <c r="J176" s="220"/>
      <c r="K176" s="220"/>
      <c r="L176" s="221"/>
      <c r="M176" s="196" t="s">
        <v>56</v>
      </c>
      <c r="N176" s="222">
        <f t="shared" si="54"/>
        <v>4500</v>
      </c>
      <c r="O176" s="223"/>
      <c r="P176" s="224"/>
      <c r="Q176" s="200"/>
      <c r="R176" s="199"/>
      <c r="S176" s="242">
        <f>+IF(ABS(+O176+Q176)&gt;=ABS(P176+R176),+O176-P176+Q176-R176,0)</f>
        <v>0</v>
      </c>
      <c r="T176" s="210">
        <f t="shared" ref="T176:T218" si="73">+IF(ABS(+O176+Q176)&lt;=ABS(P176+R176),-O176+P176-Q176+R176,0)</f>
        <v>0</v>
      </c>
      <c r="U176" s="196"/>
      <c r="V176" s="225">
        <v>0</v>
      </c>
      <c r="W176" s="226">
        <v>0</v>
      </c>
      <c r="X176" s="227">
        <v>334969.14</v>
      </c>
      <c r="Y176" s="226">
        <v>334969.14</v>
      </c>
      <c r="Z176" s="227">
        <v>334969.14</v>
      </c>
      <c r="AA176" s="228">
        <v>334969.14</v>
      </c>
      <c r="AB176" s="196"/>
      <c r="AC176" s="223"/>
      <c r="AD176" s="224"/>
      <c r="AE176" s="200"/>
      <c r="AF176" s="199"/>
      <c r="AG176" s="242">
        <f t="shared" ref="AG176:AG219" si="74">+IF(ABS(+AC176+AE176)&gt;=ABS(AD176+AF176),+AC176-AD176+AE176-AF176,0)</f>
        <v>0</v>
      </c>
      <c r="AH176" s="210">
        <f t="shared" ref="AH176:AH218" si="75">+IF(ABS(+AC176+AE176)&lt;=ABS(AD176+AF176),-AC176+AD176-AE176+AF176,0)</f>
        <v>0</v>
      </c>
      <c r="AI176" s="196"/>
      <c r="AJ176" s="229">
        <f t="shared" si="59"/>
        <v>4500</v>
      </c>
      <c r="AK176" s="208">
        <f t="shared" ref="AK176:AK183" si="76">+ROUND(+O176+V176+AC176,2)</f>
        <v>0</v>
      </c>
      <c r="AL176" s="209">
        <f t="shared" si="71"/>
        <v>0</v>
      </c>
      <c r="AM176" s="201">
        <f>+ROUND(+Q176+X176+AE176,2)</f>
        <v>334969.14</v>
      </c>
      <c r="AN176" s="209">
        <f>+ROUND(+R176+Y176+AF176,2)</f>
        <v>334969.14</v>
      </c>
      <c r="AO176" s="201">
        <f t="shared" ref="AO176:AO183" si="77">+S176+Z176+AG176</f>
        <v>334969.14</v>
      </c>
      <c r="AP176" s="210">
        <f t="shared" si="72"/>
        <v>334969.14</v>
      </c>
      <c r="AQ176" s="7"/>
      <c r="AR176" s="211">
        <f t="shared" si="56"/>
        <v>0</v>
      </c>
      <c r="AS176" s="212">
        <f t="shared" si="57"/>
        <v>0</v>
      </c>
      <c r="AT176" s="213">
        <f t="shared" si="58"/>
        <v>0</v>
      </c>
      <c r="AU176" s="7"/>
      <c r="AV176" s="7"/>
      <c r="AW176" s="214"/>
      <c r="AX176" s="214"/>
      <c r="AY176" s="7"/>
      <c r="AZ176" s="7"/>
      <c r="BA176" s="7"/>
      <c r="BB176" s="7"/>
      <c r="BC176" s="7"/>
      <c r="BD176" s="7"/>
    </row>
    <row r="177" spans="1:56" ht="15.75" customHeight="1" x14ac:dyDescent="0.25">
      <c r="A177" s="218">
        <v>4501</v>
      </c>
      <c r="B177" s="220" t="s">
        <v>211</v>
      </c>
      <c r="C177" s="218"/>
      <c r="D177" s="334"/>
      <c r="E177" s="334"/>
      <c r="F177" s="334"/>
      <c r="G177" s="334"/>
      <c r="H177" s="334"/>
      <c r="I177" s="334"/>
      <c r="J177" s="334"/>
      <c r="K177" s="334"/>
      <c r="L177" s="264"/>
      <c r="M177" s="196" t="s">
        <v>56</v>
      </c>
      <c r="N177" s="222">
        <f t="shared" si="54"/>
        <v>4501</v>
      </c>
      <c r="O177" s="259"/>
      <c r="P177" s="251"/>
      <c r="Q177" s="200"/>
      <c r="R177" s="199"/>
      <c r="S177" s="260">
        <f>+IF(ABS(+O177+Q177)&gt;=ABS(P177+R177),+O177-P177+Q177-R177,0)</f>
        <v>0</v>
      </c>
      <c r="T177" s="253">
        <f t="shared" si="73"/>
        <v>0</v>
      </c>
      <c r="U177" s="196"/>
      <c r="V177" s="225">
        <v>0</v>
      </c>
      <c r="W177" s="226">
        <v>0</v>
      </c>
      <c r="X177" s="254">
        <v>0</v>
      </c>
      <c r="Y177" s="255">
        <v>0</v>
      </c>
      <c r="Z177" s="254">
        <v>0</v>
      </c>
      <c r="AA177" s="256">
        <v>0</v>
      </c>
      <c r="AB177" s="196"/>
      <c r="AC177" s="250">
        <v>0</v>
      </c>
      <c r="AD177" s="257">
        <v>0</v>
      </c>
      <c r="AE177" s="252">
        <v>0</v>
      </c>
      <c r="AF177" s="257">
        <v>0</v>
      </c>
      <c r="AG177" s="252">
        <v>0</v>
      </c>
      <c r="AH177" s="257">
        <v>0</v>
      </c>
      <c r="AI177" s="196"/>
      <c r="AJ177" s="229">
        <f t="shared" si="59"/>
        <v>4501</v>
      </c>
      <c r="AK177" s="208">
        <f t="shared" si="76"/>
        <v>0</v>
      </c>
      <c r="AL177" s="209">
        <f t="shared" si="71"/>
        <v>0</v>
      </c>
      <c r="AM177" s="201">
        <f>+ROUND(+Q177+X177+AE177,2)</f>
        <v>0</v>
      </c>
      <c r="AN177" s="209">
        <f>+ROUND(+R177+Y177+AF177,2)</f>
        <v>0</v>
      </c>
      <c r="AO177" s="201">
        <f t="shared" si="77"/>
        <v>0</v>
      </c>
      <c r="AP177" s="210">
        <f t="shared" si="72"/>
        <v>0</v>
      </c>
      <c r="AQ177" s="7"/>
      <c r="AR177" s="211">
        <f t="shared" si="56"/>
        <v>0</v>
      </c>
      <c r="AS177" s="212">
        <f t="shared" si="57"/>
        <v>0</v>
      </c>
      <c r="AT177" s="213">
        <f t="shared" si="58"/>
        <v>0</v>
      </c>
      <c r="AU177" s="7"/>
      <c r="AV177" s="7"/>
      <c r="AW177" s="214"/>
      <c r="AX177" s="237">
        <f>+IF(OR(AC177&lt;&gt;0,AD177&lt;&gt;0,AE177&lt;&gt;0,AF177&lt;&gt;0,AG177&lt;&gt;0,AH177&lt;&gt;0),+IF(ABS(AC177+AE177)-ABS(AD177+AF177)&lt;&gt;0,ABS(AC177+AE177)-ABS(AD177+AF177),1),0)</f>
        <v>0</v>
      </c>
      <c r="AY177" s="7"/>
      <c r="AZ177" s="7"/>
      <c r="BA177" s="7"/>
      <c r="BB177" s="7"/>
      <c r="BC177" s="7"/>
      <c r="BD177" s="7"/>
    </row>
    <row r="178" spans="1:56" ht="15.75" customHeight="1" x14ac:dyDescent="0.25">
      <c r="A178" s="218">
        <v>4502</v>
      </c>
      <c r="B178" s="220" t="s">
        <v>212</v>
      </c>
      <c r="C178" s="218"/>
      <c r="D178" s="334"/>
      <c r="E178" s="334"/>
      <c r="F178" s="334"/>
      <c r="G178" s="334"/>
      <c r="H178" s="334"/>
      <c r="I178" s="334"/>
      <c r="J178" s="334"/>
      <c r="K178" s="334"/>
      <c r="L178" s="264"/>
      <c r="M178" s="196" t="s">
        <v>56</v>
      </c>
      <c r="N178" s="222">
        <f t="shared" si="54"/>
        <v>4502</v>
      </c>
      <c r="O178" s="259"/>
      <c r="P178" s="251"/>
      <c r="Q178" s="200"/>
      <c r="R178" s="199"/>
      <c r="S178" s="260">
        <f>+IF(ABS(+O178+Q178)&gt;=ABS(P178+R178),+O178-P178+Q178-R178,0)</f>
        <v>0</v>
      </c>
      <c r="T178" s="253">
        <f>+IF(ABS(+O178+Q178)&lt;=ABS(P178+R178),-O178+P178-Q178+R178,0)</f>
        <v>0</v>
      </c>
      <c r="U178" s="196"/>
      <c r="V178" s="225">
        <v>0</v>
      </c>
      <c r="W178" s="226">
        <v>0</v>
      </c>
      <c r="X178" s="254">
        <v>0</v>
      </c>
      <c r="Y178" s="255">
        <v>0</v>
      </c>
      <c r="Z178" s="254">
        <v>0</v>
      </c>
      <c r="AA178" s="256">
        <v>0</v>
      </c>
      <c r="AB178" s="196"/>
      <c r="AC178" s="259"/>
      <c r="AD178" s="251"/>
      <c r="AE178" s="200"/>
      <c r="AF178" s="199"/>
      <c r="AG178" s="260">
        <f>+IF(ABS(+AC178+AE178)&gt;=ABS(AD178+AF178),+AC178-AD178+AE178-AF178,0)</f>
        <v>0</v>
      </c>
      <c r="AH178" s="253">
        <f>+IF(ABS(+AC178+AE178)&lt;=ABS(AD178+AF178),-AC178+AD178-AE178+AF178,0)</f>
        <v>0</v>
      </c>
      <c r="AI178" s="196"/>
      <c r="AJ178" s="229">
        <f>+N178</f>
        <v>4502</v>
      </c>
      <c r="AK178" s="208">
        <f t="shared" si="76"/>
        <v>0</v>
      </c>
      <c r="AL178" s="209">
        <f t="shared" si="71"/>
        <v>0</v>
      </c>
      <c r="AM178" s="201">
        <f t="shared" si="71"/>
        <v>0</v>
      </c>
      <c r="AN178" s="209">
        <f t="shared" si="71"/>
        <v>0</v>
      </c>
      <c r="AO178" s="201">
        <f t="shared" si="77"/>
        <v>0</v>
      </c>
      <c r="AP178" s="210">
        <f t="shared" si="72"/>
        <v>0</v>
      </c>
      <c r="AQ178" s="7"/>
      <c r="AR178" s="211">
        <f>+ROUND(+SUM(AK178-AL178)-SUM(O178-P178)-SUM(V178-W178)-SUM(AC178-AD178),2)</f>
        <v>0</v>
      </c>
      <c r="AS178" s="212">
        <f>+ROUND(+SUM(AM178-AN178)-SUM(Q178-R178)-SUM(X178-Y178)-SUM(AE178-AF178),2)</f>
        <v>0</v>
      </c>
      <c r="AT178" s="213">
        <f>+ROUND(+SUM(AO178-AP178)-SUM(S178-T178)-SUM(Z178-AA178)-SUM(AG178-AH178),2)</f>
        <v>0</v>
      </c>
      <c r="AU178" s="7"/>
      <c r="AV178" s="7"/>
      <c r="AW178" s="214"/>
      <c r="AX178" s="214"/>
      <c r="AY178" s="7"/>
      <c r="AZ178" s="7"/>
      <c r="BA178" s="7"/>
      <c r="BB178" s="7"/>
      <c r="BC178" s="7"/>
      <c r="BD178" s="7"/>
    </row>
    <row r="179" spans="1:56" ht="15.75" customHeight="1" x14ac:dyDescent="0.25">
      <c r="A179" s="218">
        <v>4503</v>
      </c>
      <c r="B179" s="220" t="s">
        <v>213</v>
      </c>
      <c r="C179" s="218"/>
      <c r="D179" s="334"/>
      <c r="E179" s="334"/>
      <c r="F179" s="334"/>
      <c r="G179" s="334"/>
      <c r="H179" s="334"/>
      <c r="I179" s="334"/>
      <c r="J179" s="334"/>
      <c r="K179" s="334"/>
      <c r="L179" s="264"/>
      <c r="M179" s="196" t="s">
        <v>56</v>
      </c>
      <c r="N179" s="222">
        <f t="shared" si="54"/>
        <v>4503</v>
      </c>
      <c r="O179" s="250">
        <v>0</v>
      </c>
      <c r="P179" s="257">
        <v>0</v>
      </c>
      <c r="Q179" s="252">
        <v>0</v>
      </c>
      <c r="R179" s="257">
        <v>0</v>
      </c>
      <c r="S179" s="252">
        <v>0</v>
      </c>
      <c r="T179" s="258">
        <v>0</v>
      </c>
      <c r="U179" s="196"/>
      <c r="V179" s="225">
        <v>0</v>
      </c>
      <c r="W179" s="226">
        <v>0</v>
      </c>
      <c r="X179" s="254">
        <v>0</v>
      </c>
      <c r="Y179" s="255">
        <v>0</v>
      </c>
      <c r="Z179" s="254">
        <v>0</v>
      </c>
      <c r="AA179" s="256">
        <v>0</v>
      </c>
      <c r="AB179" s="196"/>
      <c r="AC179" s="259"/>
      <c r="AD179" s="251"/>
      <c r="AE179" s="200"/>
      <c r="AF179" s="199"/>
      <c r="AG179" s="260">
        <f>+IF(ABS(+AC179+AE179)&gt;=ABS(AD179+AF179),+AC179-AD179+AE179-AF179,0)</f>
        <v>0</v>
      </c>
      <c r="AH179" s="253">
        <f>+IF(ABS(+AC179+AE179)&lt;=ABS(AD179+AF179),-AC179+AD179-AE179+AF179,0)</f>
        <v>0</v>
      </c>
      <c r="AI179" s="196"/>
      <c r="AJ179" s="229">
        <f>+N179</f>
        <v>4503</v>
      </c>
      <c r="AK179" s="208">
        <f t="shared" si="76"/>
        <v>0</v>
      </c>
      <c r="AL179" s="209">
        <f t="shared" si="71"/>
        <v>0</v>
      </c>
      <c r="AM179" s="201">
        <f t="shared" si="71"/>
        <v>0</v>
      </c>
      <c r="AN179" s="209">
        <f t="shared" si="71"/>
        <v>0</v>
      </c>
      <c r="AO179" s="201">
        <f t="shared" si="77"/>
        <v>0</v>
      </c>
      <c r="AP179" s="210">
        <f t="shared" si="72"/>
        <v>0</v>
      </c>
      <c r="AQ179" s="7"/>
      <c r="AR179" s="211">
        <f>+ROUND(+SUM(AK179-AL179)-SUM(O179-P179)-SUM(V179-W179)-SUM(AC179-AD179),2)</f>
        <v>0</v>
      </c>
      <c r="AS179" s="212">
        <f>+ROUND(+SUM(AM179-AN179)-SUM(Q179-R179)-SUM(X179-Y179)-SUM(AE179-AF179),2)</f>
        <v>0</v>
      </c>
      <c r="AT179" s="213">
        <f>+ROUND(+SUM(AO179-AP179)-SUM(S179-T179)-SUM(Z179-AA179)-SUM(AG179-AH179),2)</f>
        <v>0</v>
      </c>
      <c r="AU179" s="7"/>
      <c r="AV179" s="237">
        <f>+IF(OR(O179&lt;&gt;0,P179&lt;&gt;0,Q179&lt;&gt;0,R179&lt;&gt;0,S179&lt;&gt;0,T179&lt;&gt;0),+IF(ABS(O179+Q179)-ABS(P179+R179)&lt;&gt;0,ABS(O179+Q179)-ABS(P179+R179),1),0)</f>
        <v>0</v>
      </c>
      <c r="AW179" s="214"/>
      <c r="AX179" s="214"/>
      <c r="AY179" s="7"/>
      <c r="AZ179" s="7"/>
      <c r="BA179" s="7"/>
      <c r="BB179" s="7"/>
      <c r="BC179" s="7"/>
      <c r="BD179" s="7"/>
    </row>
    <row r="180" spans="1:56" ht="15.75" customHeight="1" x14ac:dyDescent="0.25">
      <c r="A180" s="218">
        <v>4510</v>
      </c>
      <c r="B180" s="220" t="s">
        <v>214</v>
      </c>
      <c r="C180" s="218"/>
      <c r="D180" s="265"/>
      <c r="E180" s="265"/>
      <c r="F180" s="265"/>
      <c r="G180" s="265"/>
      <c r="H180" s="265"/>
      <c r="I180" s="265"/>
      <c r="J180" s="265"/>
      <c r="K180" s="265"/>
      <c r="L180" s="264"/>
      <c r="M180" s="196" t="s">
        <v>56</v>
      </c>
      <c r="N180" s="222">
        <f t="shared" si="54"/>
        <v>4510</v>
      </c>
      <c r="O180" s="259"/>
      <c r="P180" s="251"/>
      <c r="Q180" s="200"/>
      <c r="R180" s="199"/>
      <c r="S180" s="260">
        <f>+IF(ABS(+O180+Q180)&gt;=ABS(P180+R180),+O180-P180+Q180-R180,0)</f>
        <v>0</v>
      </c>
      <c r="T180" s="253">
        <f>+IF(ABS(+O180+Q180)&lt;=ABS(P180+R180),-O180+P180-Q180+R180,0)</f>
        <v>0</v>
      </c>
      <c r="U180" s="196"/>
      <c r="V180" s="225">
        <v>0</v>
      </c>
      <c r="W180" s="226">
        <v>0</v>
      </c>
      <c r="X180" s="254">
        <v>0</v>
      </c>
      <c r="Y180" s="255">
        <v>0</v>
      </c>
      <c r="Z180" s="254">
        <v>0</v>
      </c>
      <c r="AA180" s="256">
        <v>0</v>
      </c>
      <c r="AB180" s="196"/>
      <c r="AC180" s="259"/>
      <c r="AD180" s="251"/>
      <c r="AE180" s="302"/>
      <c r="AF180" s="224"/>
      <c r="AG180" s="260">
        <f>+IF(ABS(+AC180+AE180)&gt;=ABS(AD180+AF180),+AC180-AD180+AE180-AF180,0)</f>
        <v>0</v>
      </c>
      <c r="AH180" s="253">
        <f>+IF(ABS(+AC180+AE180)&lt;=ABS(AD180+AF180),-AC180+AD180-AE180+AF180,0)</f>
        <v>0</v>
      </c>
      <c r="AI180" s="196"/>
      <c r="AJ180" s="229">
        <f>+N180</f>
        <v>4510</v>
      </c>
      <c r="AK180" s="208">
        <f t="shared" si="76"/>
        <v>0</v>
      </c>
      <c r="AL180" s="209">
        <f t="shared" si="71"/>
        <v>0</v>
      </c>
      <c r="AM180" s="201">
        <f t="shared" si="71"/>
        <v>0</v>
      </c>
      <c r="AN180" s="209">
        <f t="shared" si="71"/>
        <v>0</v>
      </c>
      <c r="AO180" s="201">
        <f t="shared" si="77"/>
        <v>0</v>
      </c>
      <c r="AP180" s="210">
        <f t="shared" si="72"/>
        <v>0</v>
      </c>
      <c r="AQ180" s="7"/>
      <c r="AR180" s="211">
        <f>+ROUND(+SUM(AK180-AL180)-SUM(O180-P180)-SUM(V180-W180)-SUM(AC180-AD180),2)</f>
        <v>0</v>
      </c>
      <c r="AS180" s="212">
        <f>+ROUND(+SUM(AM180-AN180)-SUM(Q180-R180)-SUM(X180-Y180)-SUM(AE180-AF180),2)</f>
        <v>0</v>
      </c>
      <c r="AT180" s="213">
        <f>+ROUND(+SUM(AO180-AP180)-SUM(S180-T180)-SUM(Z180-AA180)-SUM(AG180-AH180),2)</f>
        <v>0</v>
      </c>
      <c r="AU180" s="7"/>
      <c r="AV180" s="7"/>
      <c r="AW180" s="214"/>
      <c r="AX180" s="214"/>
      <c r="AY180" s="7"/>
      <c r="AZ180" s="7"/>
      <c r="BA180" s="7"/>
      <c r="BB180" s="7"/>
      <c r="BC180" s="7"/>
      <c r="BD180" s="7"/>
    </row>
    <row r="181" spans="1:56" x14ac:dyDescent="0.25">
      <c r="A181" s="218">
        <v>4511</v>
      </c>
      <c r="B181" s="219" t="s">
        <v>215</v>
      </c>
      <c r="C181" s="220"/>
      <c r="D181" s="220"/>
      <c r="E181" s="220"/>
      <c r="F181" s="220"/>
      <c r="G181" s="220"/>
      <c r="H181" s="220"/>
      <c r="I181" s="220"/>
      <c r="J181" s="220"/>
      <c r="K181" s="220"/>
      <c r="L181" s="221"/>
      <c r="M181" s="196" t="s">
        <v>56</v>
      </c>
      <c r="N181" s="222">
        <f t="shared" si="54"/>
        <v>4511</v>
      </c>
      <c r="O181" s="223"/>
      <c r="P181" s="224"/>
      <c r="Q181" s="200"/>
      <c r="R181" s="199"/>
      <c r="S181" s="242">
        <f>+IF(ABS(+O181+Q181)&gt;=ABS(P181+R181),+O181-P181+Q181-R181,0)</f>
        <v>0</v>
      </c>
      <c r="T181" s="210">
        <f t="shared" si="73"/>
        <v>0</v>
      </c>
      <c r="U181" s="196"/>
      <c r="V181" s="225">
        <v>0</v>
      </c>
      <c r="W181" s="226">
        <v>0</v>
      </c>
      <c r="X181" s="227">
        <v>0</v>
      </c>
      <c r="Y181" s="226">
        <v>0</v>
      </c>
      <c r="Z181" s="227">
        <v>0</v>
      </c>
      <c r="AA181" s="228">
        <v>0</v>
      </c>
      <c r="AB181" s="196"/>
      <c r="AC181" s="223"/>
      <c r="AD181" s="224"/>
      <c r="AE181" s="200"/>
      <c r="AF181" s="199"/>
      <c r="AG181" s="242">
        <f t="shared" si="74"/>
        <v>0</v>
      </c>
      <c r="AH181" s="210">
        <f t="shared" si="75"/>
        <v>0</v>
      </c>
      <c r="AI181" s="196"/>
      <c r="AJ181" s="229">
        <f t="shared" si="59"/>
        <v>4511</v>
      </c>
      <c r="AK181" s="208">
        <f t="shared" si="76"/>
        <v>0</v>
      </c>
      <c r="AL181" s="209">
        <f t="shared" si="71"/>
        <v>0</v>
      </c>
      <c r="AM181" s="201">
        <f t="shared" si="71"/>
        <v>0</v>
      </c>
      <c r="AN181" s="209">
        <f t="shared" si="71"/>
        <v>0</v>
      </c>
      <c r="AO181" s="201">
        <f t="shared" si="77"/>
        <v>0</v>
      </c>
      <c r="AP181" s="210">
        <f t="shared" si="72"/>
        <v>0</v>
      </c>
      <c r="AQ181" s="7"/>
      <c r="AR181" s="211">
        <f t="shared" si="56"/>
        <v>0</v>
      </c>
      <c r="AS181" s="212">
        <f t="shared" si="57"/>
        <v>0</v>
      </c>
      <c r="AT181" s="213">
        <f t="shared" si="58"/>
        <v>0</v>
      </c>
      <c r="AU181" s="7"/>
      <c r="AV181" s="7"/>
      <c r="AW181" s="214"/>
      <c r="AX181" s="214"/>
      <c r="AY181" s="7"/>
      <c r="AZ181" s="7"/>
      <c r="BA181" s="7"/>
      <c r="BB181" s="7"/>
      <c r="BC181" s="7"/>
      <c r="BD181" s="7"/>
    </row>
    <row r="182" spans="1:56" x14ac:dyDescent="0.25">
      <c r="A182" s="218">
        <v>4512</v>
      </c>
      <c r="B182" s="340" t="s">
        <v>216</v>
      </c>
      <c r="C182" s="220"/>
      <c r="D182" s="220"/>
      <c r="E182" s="220"/>
      <c r="F182" s="220"/>
      <c r="G182" s="220"/>
      <c r="H182" s="220"/>
      <c r="I182" s="220"/>
      <c r="J182" s="220"/>
      <c r="K182" s="220"/>
      <c r="L182" s="221"/>
      <c r="M182" s="196" t="s">
        <v>56</v>
      </c>
      <c r="N182" s="222">
        <f t="shared" si="54"/>
        <v>4512</v>
      </c>
      <c r="O182" s="223"/>
      <c r="P182" s="224"/>
      <c r="Q182" s="200"/>
      <c r="R182" s="199"/>
      <c r="S182" s="242">
        <f>+IF(ABS(+O182+Q182)&gt;=ABS(P182+R182),+O182-P182+Q182-R182,0)</f>
        <v>0</v>
      </c>
      <c r="T182" s="210">
        <f t="shared" si="73"/>
        <v>0</v>
      </c>
      <c r="U182" s="196"/>
      <c r="V182" s="225">
        <v>0</v>
      </c>
      <c r="W182" s="226">
        <v>0</v>
      </c>
      <c r="X182" s="227">
        <v>0</v>
      </c>
      <c r="Y182" s="226">
        <v>0</v>
      </c>
      <c r="Z182" s="227">
        <v>0</v>
      </c>
      <c r="AA182" s="228">
        <v>0</v>
      </c>
      <c r="AB182" s="196"/>
      <c r="AC182" s="223"/>
      <c r="AD182" s="224"/>
      <c r="AE182" s="200"/>
      <c r="AF182" s="199"/>
      <c r="AG182" s="242">
        <f t="shared" si="74"/>
        <v>0</v>
      </c>
      <c r="AH182" s="210">
        <f t="shared" si="75"/>
        <v>0</v>
      </c>
      <c r="AI182" s="196"/>
      <c r="AJ182" s="229">
        <f t="shared" si="59"/>
        <v>4512</v>
      </c>
      <c r="AK182" s="208">
        <f t="shared" si="76"/>
        <v>0</v>
      </c>
      <c r="AL182" s="209">
        <f t="shared" si="71"/>
        <v>0</v>
      </c>
      <c r="AM182" s="201">
        <f t="shared" si="71"/>
        <v>0</v>
      </c>
      <c r="AN182" s="209">
        <f t="shared" si="71"/>
        <v>0</v>
      </c>
      <c r="AO182" s="201">
        <f t="shared" si="77"/>
        <v>0</v>
      </c>
      <c r="AP182" s="210">
        <f t="shared" si="72"/>
        <v>0</v>
      </c>
      <c r="AQ182" s="7"/>
      <c r="AR182" s="211">
        <f t="shared" si="56"/>
        <v>0</v>
      </c>
      <c r="AS182" s="212">
        <f t="shared" si="57"/>
        <v>0</v>
      </c>
      <c r="AT182" s="213">
        <f t="shared" si="58"/>
        <v>0</v>
      </c>
      <c r="AU182" s="7"/>
      <c r="AV182" s="7"/>
      <c r="AW182" s="214"/>
      <c r="AX182" s="214"/>
      <c r="AY182" s="7"/>
      <c r="AZ182" s="7"/>
      <c r="BA182" s="7"/>
      <c r="BB182" s="7"/>
      <c r="BC182" s="7"/>
      <c r="BD182" s="7"/>
    </row>
    <row r="183" spans="1:56" ht="15.75" customHeight="1" x14ac:dyDescent="0.25">
      <c r="A183" s="218">
        <v>4518</v>
      </c>
      <c r="B183" s="340" t="s">
        <v>217</v>
      </c>
      <c r="C183" s="265"/>
      <c r="D183" s="265"/>
      <c r="E183" s="265"/>
      <c r="F183" s="265"/>
      <c r="G183" s="265"/>
      <c r="H183" s="265"/>
      <c r="I183" s="265"/>
      <c r="J183" s="265"/>
      <c r="K183" s="265"/>
      <c r="L183" s="264"/>
      <c r="M183" s="196" t="s">
        <v>56</v>
      </c>
      <c r="N183" s="222">
        <f t="shared" si="54"/>
        <v>4518</v>
      </c>
      <c r="O183" s="259"/>
      <c r="P183" s="251"/>
      <c r="Q183" s="200"/>
      <c r="R183" s="199"/>
      <c r="S183" s="260">
        <f>+IF(ABS(+O183+Q183)&gt;=ABS(P183+R183),+O183-P183+Q183-R183,0)</f>
        <v>0</v>
      </c>
      <c r="T183" s="253">
        <f t="shared" si="73"/>
        <v>0</v>
      </c>
      <c r="U183" s="196"/>
      <c r="V183" s="225">
        <v>0</v>
      </c>
      <c r="W183" s="226">
        <v>0</v>
      </c>
      <c r="X183" s="254">
        <v>0</v>
      </c>
      <c r="Y183" s="255">
        <v>0</v>
      </c>
      <c r="Z183" s="254">
        <v>0</v>
      </c>
      <c r="AA183" s="256">
        <v>0</v>
      </c>
      <c r="AB183" s="196"/>
      <c r="AC183" s="259"/>
      <c r="AD183" s="251"/>
      <c r="AE183" s="302"/>
      <c r="AF183" s="224"/>
      <c r="AG183" s="260">
        <f t="shared" si="74"/>
        <v>0</v>
      </c>
      <c r="AH183" s="253">
        <f t="shared" si="75"/>
        <v>0</v>
      </c>
      <c r="AI183" s="196"/>
      <c r="AJ183" s="229">
        <f t="shared" si="59"/>
        <v>4518</v>
      </c>
      <c r="AK183" s="208">
        <f t="shared" si="76"/>
        <v>0</v>
      </c>
      <c r="AL183" s="209">
        <f t="shared" si="71"/>
        <v>0</v>
      </c>
      <c r="AM183" s="201">
        <f t="shared" si="71"/>
        <v>0</v>
      </c>
      <c r="AN183" s="209">
        <f t="shared" si="71"/>
        <v>0</v>
      </c>
      <c r="AO183" s="201">
        <f t="shared" si="77"/>
        <v>0</v>
      </c>
      <c r="AP183" s="210">
        <f t="shared" si="72"/>
        <v>0</v>
      </c>
      <c r="AQ183" s="7"/>
      <c r="AR183" s="211">
        <f t="shared" si="56"/>
        <v>0</v>
      </c>
      <c r="AS183" s="212">
        <f t="shared" si="57"/>
        <v>0</v>
      </c>
      <c r="AT183" s="213">
        <f t="shared" si="58"/>
        <v>0</v>
      </c>
      <c r="AU183" s="7"/>
      <c r="AV183" s="7"/>
      <c r="AW183" s="214"/>
      <c r="AX183" s="214"/>
      <c r="AY183" s="7"/>
      <c r="AZ183" s="7"/>
      <c r="BA183" s="7"/>
      <c r="BB183" s="7"/>
      <c r="BC183" s="7"/>
      <c r="BD183" s="7"/>
    </row>
    <row r="184" spans="1:56" x14ac:dyDescent="0.25">
      <c r="A184" s="218">
        <v>4520</v>
      </c>
      <c r="B184" s="340" t="s">
        <v>218</v>
      </c>
      <c r="C184" s="220"/>
      <c r="D184" s="220"/>
      <c r="E184" s="220"/>
      <c r="F184" s="220"/>
      <c r="G184" s="220"/>
      <c r="H184" s="220"/>
      <c r="I184" s="220"/>
      <c r="J184" s="220"/>
      <c r="K184" s="220"/>
      <c r="L184" s="261"/>
      <c r="M184" s="196" t="s">
        <v>56</v>
      </c>
      <c r="N184" s="222">
        <f t="shared" si="54"/>
        <v>4520</v>
      </c>
      <c r="O184" s="250">
        <v>0</v>
      </c>
      <c r="P184" s="251"/>
      <c r="Q184" s="200"/>
      <c r="R184" s="199"/>
      <c r="S184" s="252">
        <v>0</v>
      </c>
      <c r="T184" s="253">
        <f>+IF(ABS(+O184+Q184)&lt;=ABS(P184+R184),-O184+P184-Q184+R184,0)</f>
        <v>0</v>
      </c>
      <c r="U184" s="196"/>
      <c r="V184" s="225">
        <v>0</v>
      </c>
      <c r="W184" s="226">
        <v>0</v>
      </c>
      <c r="X184" s="254">
        <v>0</v>
      </c>
      <c r="Y184" s="255">
        <v>0</v>
      </c>
      <c r="Z184" s="254">
        <v>0</v>
      </c>
      <c r="AA184" s="256">
        <v>0</v>
      </c>
      <c r="AB184" s="196"/>
      <c r="AC184" s="250">
        <v>0</v>
      </c>
      <c r="AD184" s="251"/>
      <c r="AE184" s="200"/>
      <c r="AF184" s="199"/>
      <c r="AG184" s="252">
        <v>0</v>
      </c>
      <c r="AH184" s="253">
        <f>+IF(ABS(+AC184+AE184)&lt;=ABS(AD184+AF184),-AC184+AD184-AE184+AF184,0)</f>
        <v>0</v>
      </c>
      <c r="AI184" s="196"/>
      <c r="AJ184" s="229">
        <f>+N184</f>
        <v>4520</v>
      </c>
      <c r="AK184" s="233">
        <v>0</v>
      </c>
      <c r="AL184" s="209">
        <f>+ROUND(+P184+W184+AD184,2)</f>
        <v>0</v>
      </c>
      <c r="AM184" s="201">
        <f t="shared" si="71"/>
        <v>0</v>
      </c>
      <c r="AN184" s="209">
        <f t="shared" si="71"/>
        <v>0</v>
      </c>
      <c r="AO184" s="235">
        <v>0</v>
      </c>
      <c r="AP184" s="210">
        <f t="shared" si="72"/>
        <v>0</v>
      </c>
      <c r="AQ184" s="7"/>
      <c r="AR184" s="211">
        <f>+ROUND(+SUM(AK184-AL184)-SUM(O184-P184)-SUM(V184-W184)-SUM(AC184-AD184),2)</f>
        <v>0</v>
      </c>
      <c r="AS184" s="212">
        <f>+ROUND(+SUM(AM184-AN184)-SUM(Q184-R184)-SUM(X184-Y184)-SUM(AE184-AF184),2)</f>
        <v>0</v>
      </c>
      <c r="AT184" s="213">
        <f>+ROUND(+SUM(AO184-AP184)-SUM(S184-T184)-SUM(Z184-AA184)-SUM(AG184-AH184),2)</f>
        <v>0</v>
      </c>
      <c r="AU184" s="7"/>
      <c r="AV184" s="238">
        <f>+IF(OR(+ROUND(O184,2)+ROUND(Q184,2)&gt;ROUND(P184,2)+ROUND(R184,2),+ABS(ROUND(O184,2)+ROUND(Q184,2))&gt;+ABS(ROUND(P184,2)+ROUND(R184,2))),+(ROUND(O184,2)+ROUND(Q184,2))-(ROUND(P184,2)+ROUND(R184,2)),0)</f>
        <v>0</v>
      </c>
      <c r="AW184" s="214"/>
      <c r="AX184" s="238">
        <f>+IF(OR(+ROUND(AC184,2)+ROUND(AE184,2)&gt;ROUND(AD184,2)+ROUND(AF184,2),+ABS(ROUND(AC184,2)+ROUND(AE184,2))&gt;+ABS(ROUND(AD184,2)+ROUND(AF184,2))),+(ROUND(AC184,2)+ROUND(AE184,2))-(ROUND(AD184,2)+ROUND(AF184,2)),0)</f>
        <v>0</v>
      </c>
      <c r="AY184" s="7"/>
      <c r="AZ184" s="7"/>
      <c r="BA184" s="7"/>
      <c r="BB184" s="7"/>
      <c r="BC184" s="7"/>
      <c r="BD184" s="7"/>
    </row>
    <row r="185" spans="1:56" x14ac:dyDescent="0.25">
      <c r="A185" s="218">
        <v>4522</v>
      </c>
      <c r="B185" s="220" t="s">
        <v>219</v>
      </c>
      <c r="C185" s="220"/>
      <c r="D185" s="220"/>
      <c r="E185" s="220"/>
      <c r="F185" s="220"/>
      <c r="G185" s="220"/>
      <c r="H185" s="220"/>
      <c r="I185" s="220"/>
      <c r="J185" s="220"/>
      <c r="K185" s="220"/>
      <c r="L185" s="221"/>
      <c r="M185" s="196" t="s">
        <v>56</v>
      </c>
      <c r="N185" s="222">
        <f t="shared" si="54"/>
        <v>4522</v>
      </c>
      <c r="O185" s="223"/>
      <c r="P185" s="234">
        <v>0</v>
      </c>
      <c r="Q185" s="200"/>
      <c r="R185" s="199"/>
      <c r="S185" s="242">
        <f>+IF(ABS(+O185+Q185)&gt;=ABS(P185+R185),+O185-P185+Q185-R185,0)</f>
        <v>0</v>
      </c>
      <c r="T185" s="236">
        <v>0</v>
      </c>
      <c r="U185" s="196"/>
      <c r="V185" s="225">
        <v>572415214.41999996</v>
      </c>
      <c r="W185" s="226">
        <v>0</v>
      </c>
      <c r="X185" s="227">
        <v>229916464.25</v>
      </c>
      <c r="Y185" s="226">
        <v>155335146.78999999</v>
      </c>
      <c r="Z185" s="227">
        <v>646996531.88</v>
      </c>
      <c r="AA185" s="228">
        <v>0</v>
      </c>
      <c r="AB185" s="196"/>
      <c r="AC185" s="223"/>
      <c r="AD185" s="234">
        <v>0</v>
      </c>
      <c r="AE185" s="200"/>
      <c r="AF185" s="199"/>
      <c r="AG185" s="242">
        <f>+IF(ABS(+AC185+AE185)&gt;=ABS(AD185+AF185),+AC185-AD185+AE185-AF185,0)</f>
        <v>0</v>
      </c>
      <c r="AH185" s="236">
        <v>0</v>
      </c>
      <c r="AI185" s="196"/>
      <c r="AJ185" s="229">
        <f t="shared" si="59"/>
        <v>4522</v>
      </c>
      <c r="AK185" s="208">
        <f>+ROUND(+O185+V185+AC185,2)</f>
        <v>572415214.41999996</v>
      </c>
      <c r="AL185" s="234">
        <v>0</v>
      </c>
      <c r="AM185" s="201">
        <f t="shared" si="71"/>
        <v>229916464.25</v>
      </c>
      <c r="AN185" s="209">
        <f t="shared" si="71"/>
        <v>155335146.78999999</v>
      </c>
      <c r="AO185" s="201">
        <f>+S185+Z185+AG185</f>
        <v>646996531.88</v>
      </c>
      <c r="AP185" s="236">
        <v>0</v>
      </c>
      <c r="AQ185" s="7"/>
      <c r="AR185" s="211">
        <f t="shared" si="56"/>
        <v>0</v>
      </c>
      <c r="AS185" s="212">
        <f t="shared" si="57"/>
        <v>0</v>
      </c>
      <c r="AT185" s="213">
        <f t="shared" si="58"/>
        <v>0</v>
      </c>
      <c r="AU185" s="7"/>
      <c r="AV185" s="243">
        <f>+IF(OR(ROUND(P185,2)+ROUND(R185,2)&gt;+ROUND(O185,2)+ROUND(Q185,2),+ABS(ROUND(P185,2)+ROUND(R185,2))&gt;+ABS(ROUND(O185,2)+ROUND(Q185,2))),+(ROUND(P185,2)+ROUND(R185,2))-(ROUND(O185,2)+ROUND(Q185,2)),0)</f>
        <v>0</v>
      </c>
      <c r="AW185" s="214"/>
      <c r="AX185" s="243">
        <f>+IF(OR(ROUND(AD185,2)+ROUND(AF185,2)&gt;+ROUND(AC185,2)+ROUND(AE185,2),+ABS(ROUND(AD185,2)+ROUND(AF185,2))&gt;+ABS(ROUND(AC185,2)+ROUND(AE185,2))),+(ROUND(AD185,2)+ROUND(AF185,2))-(ROUND(AC185,2)+ROUND(AE185,2)),0)</f>
        <v>0</v>
      </c>
      <c r="AY185" s="7"/>
      <c r="AZ185" s="7"/>
      <c r="BA185" s="7"/>
      <c r="BB185" s="7"/>
      <c r="BC185" s="7"/>
      <c r="BD185" s="7"/>
    </row>
    <row r="186" spans="1:56" x14ac:dyDescent="0.25">
      <c r="A186" s="218">
        <v>4523</v>
      </c>
      <c r="B186" s="220" t="s">
        <v>220</v>
      </c>
      <c r="C186" s="220"/>
      <c r="D186" s="220"/>
      <c r="E186" s="220"/>
      <c r="F186" s="220"/>
      <c r="G186" s="220"/>
      <c r="H186" s="220"/>
      <c r="I186" s="220"/>
      <c r="J186" s="220"/>
      <c r="K186" s="220"/>
      <c r="L186" s="261"/>
      <c r="M186" s="196" t="s">
        <v>56</v>
      </c>
      <c r="N186" s="222">
        <f t="shared" si="54"/>
        <v>4523</v>
      </c>
      <c r="O186" s="250">
        <v>0</v>
      </c>
      <c r="P186" s="251"/>
      <c r="Q186" s="200"/>
      <c r="R186" s="199"/>
      <c r="S186" s="252">
        <v>0</v>
      </c>
      <c r="T186" s="253">
        <f>+IF(ABS(+O186+Q186)&lt;=ABS(P186+R186),-O186+P186-Q186+R186,0)</f>
        <v>0</v>
      </c>
      <c r="U186" s="196"/>
      <c r="V186" s="225">
        <v>0</v>
      </c>
      <c r="W186" s="226">
        <v>65002025.639999993</v>
      </c>
      <c r="X186" s="254">
        <v>739944512.50999999</v>
      </c>
      <c r="Y186" s="255">
        <v>707528127.36000001</v>
      </c>
      <c r="Z186" s="254">
        <v>0</v>
      </c>
      <c r="AA186" s="256">
        <v>32585640.490000032</v>
      </c>
      <c r="AB186" s="196"/>
      <c r="AC186" s="250">
        <v>0</v>
      </c>
      <c r="AD186" s="251"/>
      <c r="AE186" s="302"/>
      <c r="AF186" s="199"/>
      <c r="AG186" s="252">
        <v>0</v>
      </c>
      <c r="AH186" s="253">
        <f>+IF(ABS(+AC186+AE186)&lt;=ABS(AD186+AF186),-AC186+AD186-AE186+AF186,0)</f>
        <v>0</v>
      </c>
      <c r="AI186" s="196"/>
      <c r="AJ186" s="229">
        <f t="shared" si="59"/>
        <v>4523</v>
      </c>
      <c r="AK186" s="233">
        <v>0</v>
      </c>
      <c r="AL186" s="209">
        <f>+ROUND(+P186+W186+AD186,2)</f>
        <v>65002025.640000001</v>
      </c>
      <c r="AM186" s="201">
        <f t="shared" si="71"/>
        <v>739944512.50999999</v>
      </c>
      <c r="AN186" s="209">
        <f t="shared" si="71"/>
        <v>707528127.36000001</v>
      </c>
      <c r="AO186" s="235">
        <v>0</v>
      </c>
      <c r="AP186" s="210">
        <f>+T186+AA186+AH186</f>
        <v>32585640.490000032</v>
      </c>
      <c r="AQ186" s="7"/>
      <c r="AR186" s="211">
        <f t="shared" si="56"/>
        <v>0</v>
      </c>
      <c r="AS186" s="212">
        <f t="shared" si="57"/>
        <v>0</v>
      </c>
      <c r="AT186" s="213">
        <f t="shared" si="58"/>
        <v>0</v>
      </c>
      <c r="AU186" s="7"/>
      <c r="AV186" s="238">
        <f>+IF(OR(+ROUND(O186,2)+ROUND(Q186,2)&gt;ROUND(P186,2)+ROUND(R186,2),+ABS(ROUND(O186,2)+ROUND(Q186,2))&gt;+ABS(ROUND(P186,2)+ROUND(R186,2))),+(ROUND(O186,2)+ROUND(Q186,2))-(ROUND(P186,2)+ROUND(R186,2)),0)</f>
        <v>0</v>
      </c>
      <c r="AW186" s="214"/>
      <c r="AX186" s="238">
        <f>+IF(OR(+ROUND(AC186,2)+ROUND(AE186,2)&gt;ROUND(AD186,2)+ROUND(AF186,2),+ABS(ROUND(AC186,2)+ROUND(AE186,2))&gt;+ABS(ROUND(AD186,2)+ROUND(AF186,2))),+(ROUND(AC186,2)+ROUND(AE186,2))-(ROUND(AD186,2)+ROUND(AF186,2)),0)</f>
        <v>0</v>
      </c>
      <c r="AY186" s="7"/>
      <c r="AZ186" s="7"/>
      <c r="BA186" s="7"/>
      <c r="BB186" s="7"/>
      <c r="BC186" s="7"/>
      <c r="BD186" s="7"/>
    </row>
    <row r="187" spans="1:56" x14ac:dyDescent="0.25">
      <c r="A187" s="218">
        <v>4544</v>
      </c>
      <c r="B187" s="220" t="s">
        <v>221</v>
      </c>
      <c r="C187" s="220"/>
      <c r="D187" s="220"/>
      <c r="E187" s="220"/>
      <c r="F187" s="220"/>
      <c r="G187" s="220"/>
      <c r="H187" s="220"/>
      <c r="I187" s="220"/>
      <c r="J187" s="220"/>
      <c r="K187" s="220"/>
      <c r="L187" s="261"/>
      <c r="M187" s="196" t="s">
        <v>56</v>
      </c>
      <c r="N187" s="222">
        <f t="shared" si="54"/>
        <v>4544</v>
      </c>
      <c r="O187" s="250">
        <v>0</v>
      </c>
      <c r="P187" s="251"/>
      <c r="Q187" s="200"/>
      <c r="R187" s="199"/>
      <c r="S187" s="252">
        <v>0</v>
      </c>
      <c r="T187" s="253">
        <f>+IF(ABS(+O187+Q187)&lt;=ABS(P187+R187),-O187+P187-Q187+R187,0)</f>
        <v>0</v>
      </c>
      <c r="U187" s="196"/>
      <c r="V187" s="225">
        <v>0</v>
      </c>
      <c r="W187" s="226">
        <v>0</v>
      </c>
      <c r="X187" s="227">
        <v>0</v>
      </c>
      <c r="Y187" s="226">
        <v>0</v>
      </c>
      <c r="Z187" s="227">
        <v>0</v>
      </c>
      <c r="AA187" s="228">
        <v>0</v>
      </c>
      <c r="AB187" s="196"/>
      <c r="AC187" s="250">
        <v>0</v>
      </c>
      <c r="AD187" s="251"/>
      <c r="AE187" s="200"/>
      <c r="AF187" s="199"/>
      <c r="AG187" s="252">
        <v>0</v>
      </c>
      <c r="AH187" s="253">
        <f>+IF(ABS(+AC187+AE187)&lt;=ABS(AD187+AF187),-AC187+AD187-AE187+AF187,0)</f>
        <v>0</v>
      </c>
      <c r="AI187" s="196"/>
      <c r="AJ187" s="229">
        <f>+N187</f>
        <v>4544</v>
      </c>
      <c r="AK187" s="233">
        <v>0</v>
      </c>
      <c r="AL187" s="209">
        <f>+ROUND(+P187+W187+AD187,2)</f>
        <v>0</v>
      </c>
      <c r="AM187" s="201">
        <f>+ROUND(+Q187+X187+AE187,2)</f>
        <v>0</v>
      </c>
      <c r="AN187" s="209">
        <f>+ROUND(+R187+Y187+AF187,2)</f>
        <v>0</v>
      </c>
      <c r="AO187" s="235">
        <v>0</v>
      </c>
      <c r="AP187" s="210">
        <f>+T187+AA187+AH187</f>
        <v>0</v>
      </c>
      <c r="AQ187" s="7"/>
      <c r="AR187" s="211">
        <f t="shared" si="56"/>
        <v>0</v>
      </c>
      <c r="AS187" s="212">
        <f t="shared" si="57"/>
        <v>0</v>
      </c>
      <c r="AT187" s="213">
        <f t="shared" si="58"/>
        <v>0</v>
      </c>
      <c r="AU187" s="7"/>
      <c r="AV187" s="238">
        <f>+IF(OR(+ROUND(O187,2)+ROUND(Q187,2)&gt;ROUND(P187,2)+ROUND(R187,2),+ABS(ROUND(O187,2)+ROUND(Q187,2))&gt;+ABS(ROUND(P187,2)+ROUND(R187,2))),+(ROUND(O187,2)+ROUND(Q187,2))-(ROUND(P187,2)+ROUND(R187,2)),0)</f>
        <v>0</v>
      </c>
      <c r="AW187" s="214"/>
      <c r="AX187" s="238">
        <f>+IF(OR(+ROUND(AC187,2)+ROUND(AE187,2)&gt;ROUND(AD187,2)+ROUND(AF187,2),+ABS(ROUND(AC187,2)+ROUND(AE187,2))&gt;+ABS(ROUND(AD187,2)+ROUND(AF187,2))),+(ROUND(AC187,2)+ROUND(AE187,2))-(ROUND(AD187,2)+ROUND(AF187,2)),0)</f>
        <v>0</v>
      </c>
      <c r="AY187" s="7"/>
      <c r="AZ187" s="7"/>
      <c r="BA187" s="7"/>
      <c r="BB187" s="7"/>
      <c r="BC187" s="7"/>
      <c r="BD187" s="7"/>
    </row>
    <row r="188" spans="1:56" x14ac:dyDescent="0.25">
      <c r="A188" s="218">
        <v>4545</v>
      </c>
      <c r="B188" s="220" t="s">
        <v>222</v>
      </c>
      <c r="C188" s="220"/>
      <c r="D188" s="220"/>
      <c r="E188" s="220"/>
      <c r="F188" s="220"/>
      <c r="G188" s="220"/>
      <c r="H188" s="220"/>
      <c r="I188" s="220"/>
      <c r="J188" s="220"/>
      <c r="K188" s="220"/>
      <c r="L188" s="261"/>
      <c r="M188" s="196" t="s">
        <v>56</v>
      </c>
      <c r="N188" s="222">
        <f t="shared" si="54"/>
        <v>4545</v>
      </c>
      <c r="O188" s="259"/>
      <c r="P188" s="257">
        <v>0</v>
      </c>
      <c r="Q188" s="200"/>
      <c r="R188" s="199"/>
      <c r="S188" s="260">
        <f>+IF(ABS(+O188+Q188)&gt;=ABS(P188+R188),+O188-P188+Q188-R188,0)</f>
        <v>0</v>
      </c>
      <c r="T188" s="258">
        <v>0</v>
      </c>
      <c r="U188" s="196"/>
      <c r="V188" s="225">
        <v>0</v>
      </c>
      <c r="W188" s="226">
        <v>0</v>
      </c>
      <c r="X188" s="254">
        <v>0</v>
      </c>
      <c r="Y188" s="255">
        <v>0</v>
      </c>
      <c r="Z188" s="254">
        <v>0</v>
      </c>
      <c r="AA188" s="256">
        <v>0</v>
      </c>
      <c r="AB188" s="196"/>
      <c r="AC188" s="259"/>
      <c r="AD188" s="257">
        <v>0</v>
      </c>
      <c r="AE188" s="200"/>
      <c r="AF188" s="199"/>
      <c r="AG188" s="260">
        <f>+IF(ABS(+AC188+AE188)&gt;=ABS(AD188+AF188),+AC188-AD188+AE188-AF188,0)</f>
        <v>0</v>
      </c>
      <c r="AH188" s="258">
        <v>0</v>
      </c>
      <c r="AI188" s="196"/>
      <c r="AJ188" s="229">
        <f>+N188</f>
        <v>4545</v>
      </c>
      <c r="AK188" s="208">
        <f>+ROUND(+O188+V188+AC188,2)</f>
        <v>0</v>
      </c>
      <c r="AL188" s="234">
        <v>0</v>
      </c>
      <c r="AM188" s="201">
        <f t="shared" ref="AM188:AN203" si="78">+ROUND(+Q188+X188+AE188,2)</f>
        <v>0</v>
      </c>
      <c r="AN188" s="209">
        <f t="shared" si="78"/>
        <v>0</v>
      </c>
      <c r="AO188" s="201">
        <f>+S188+Z188+AG188</f>
        <v>0</v>
      </c>
      <c r="AP188" s="236">
        <v>0</v>
      </c>
      <c r="AQ188" s="7"/>
      <c r="AR188" s="211">
        <f>+ROUND(+SUM(AK188-AL188)-SUM(O188-P188)-SUM(V188-W188)-SUM(AC188-AD188),2)</f>
        <v>0</v>
      </c>
      <c r="AS188" s="212">
        <f>+ROUND(+SUM(AM188-AN188)-SUM(Q188-R188)-SUM(X188-Y188)-SUM(AE188-AF188),2)</f>
        <v>0</v>
      </c>
      <c r="AT188" s="213">
        <f>+ROUND(+SUM(AO188-AP188)-SUM(S188-T188)-SUM(Z188-AA188)-SUM(AG188-AH188),2)</f>
        <v>0</v>
      </c>
      <c r="AU188" s="7"/>
      <c r="AV188" s="243">
        <f>+IF(OR(ROUND(P188,2)+ROUND(R188,2)&gt;+ROUND(O188,2)+ROUND(Q188,2),+ABS(ROUND(P188,2)+ROUND(R188,2))&gt;+ABS(ROUND(O188,2)+ROUND(Q188,2))),+(ROUND(P188,2)+ROUND(R188,2))-(ROUND(O188,2)+ROUND(Q188,2)),0)</f>
        <v>0</v>
      </c>
      <c r="AW188" s="214"/>
      <c r="AX188" s="243">
        <f>+IF(OR(ROUND(AD188,2)+ROUND(AF188,2)&gt;+ROUND(AC188,2)+ROUND(AE188,2),+ABS(ROUND(AD188,2)+ROUND(AF188,2))&gt;+ABS(ROUND(AC188,2)+ROUND(AE188,2))),+(ROUND(AD188,2)+ROUND(AF188,2))-(ROUND(AC188,2)+ROUND(AE188,2)),0)</f>
        <v>0</v>
      </c>
      <c r="AY188" s="7"/>
      <c r="AZ188" s="7"/>
      <c r="BA188" s="7"/>
      <c r="BB188" s="7"/>
      <c r="BC188" s="7"/>
      <c r="BD188" s="7"/>
    </row>
    <row r="189" spans="1:56" x14ac:dyDescent="0.25">
      <c r="A189" s="218">
        <v>4547</v>
      </c>
      <c r="B189" s="220" t="s">
        <v>223</v>
      </c>
      <c r="C189" s="220"/>
      <c r="D189" s="220"/>
      <c r="E189" s="220"/>
      <c r="F189" s="220"/>
      <c r="G189" s="220"/>
      <c r="H189" s="220"/>
      <c r="I189" s="220"/>
      <c r="J189" s="220"/>
      <c r="K189" s="220"/>
      <c r="L189" s="261"/>
      <c r="M189" s="196" t="s">
        <v>56</v>
      </c>
      <c r="N189" s="222">
        <f t="shared" si="54"/>
        <v>4547</v>
      </c>
      <c r="O189" s="259"/>
      <c r="P189" s="257">
        <v>0</v>
      </c>
      <c r="Q189" s="200"/>
      <c r="R189" s="199"/>
      <c r="S189" s="260">
        <f>+IF(ABS(+O189+Q189)&gt;=ABS(P189+R189),+O189-P189+Q189-R189,0)</f>
        <v>0</v>
      </c>
      <c r="T189" s="258">
        <v>0</v>
      </c>
      <c r="U189" s="196"/>
      <c r="V189" s="225">
        <v>671475918.41999996</v>
      </c>
      <c r="W189" s="226">
        <v>0</v>
      </c>
      <c r="X189" s="254">
        <v>100562024.22</v>
      </c>
      <c r="Y189" s="255">
        <v>127001318.45999999</v>
      </c>
      <c r="Z189" s="254">
        <v>645036624.17999995</v>
      </c>
      <c r="AA189" s="256">
        <v>0</v>
      </c>
      <c r="AB189" s="196"/>
      <c r="AC189" s="259"/>
      <c r="AD189" s="257">
        <v>0</v>
      </c>
      <c r="AE189" s="200"/>
      <c r="AF189" s="199"/>
      <c r="AG189" s="260">
        <f>+IF(ABS(+AC189+AE189)&gt;=ABS(AD189+AF189),+AC189-AD189+AE189-AF189,0)</f>
        <v>0</v>
      </c>
      <c r="AH189" s="258">
        <v>0</v>
      </c>
      <c r="AI189" s="196"/>
      <c r="AJ189" s="229">
        <f>+N189</f>
        <v>4547</v>
      </c>
      <c r="AK189" s="208">
        <f>+ROUND(+O189+V189+AC189,2)</f>
        <v>671475918.41999996</v>
      </c>
      <c r="AL189" s="234">
        <v>0</v>
      </c>
      <c r="AM189" s="201">
        <f t="shared" si="78"/>
        <v>100562024.22</v>
      </c>
      <c r="AN189" s="209">
        <f t="shared" si="78"/>
        <v>127001318.45999999</v>
      </c>
      <c r="AO189" s="201">
        <f>+S189+Z189+AG189</f>
        <v>645036624.17999995</v>
      </c>
      <c r="AP189" s="236">
        <v>0</v>
      </c>
      <c r="AQ189" s="7"/>
      <c r="AR189" s="211">
        <f>+ROUND(+SUM(AK189-AL189)-SUM(O189-P189)-SUM(V189-W189)-SUM(AC189-AD189),2)</f>
        <v>0</v>
      </c>
      <c r="AS189" s="212">
        <f>+ROUND(+SUM(AM189-AN189)-SUM(Q189-R189)-SUM(X189-Y189)-SUM(AE189-AF189),2)</f>
        <v>0</v>
      </c>
      <c r="AT189" s="213">
        <f>+ROUND(+SUM(AO189-AP189)-SUM(S189-T189)-SUM(Z189-AA189)-SUM(AG189-AH189),2)</f>
        <v>0</v>
      </c>
      <c r="AU189" s="7"/>
      <c r="AV189" s="243">
        <f>+IF(OR(ROUND(P189,2)+ROUND(R189,2)&gt;+ROUND(O189,2)+ROUND(Q189,2),+ABS(ROUND(P189,2)+ROUND(R189,2))&gt;+ABS(ROUND(O189,2)+ROUND(Q189,2))),+(ROUND(P189,2)+ROUND(R189,2))-(ROUND(O189,2)+ROUND(Q189,2)),0)</f>
        <v>0</v>
      </c>
      <c r="AW189" s="214"/>
      <c r="AX189" s="243">
        <f>+IF(OR(ROUND(AD189,2)+ROUND(AF189,2)&gt;+ROUND(AC189,2)+ROUND(AE189,2),+ABS(ROUND(AD189,2)+ROUND(AF189,2))&gt;+ABS(ROUND(AC189,2)+ROUND(AE189,2))),+(ROUND(AD189,2)+ROUND(AF189,2))-(ROUND(AC189,2)+ROUND(AE189,2)),0)</f>
        <v>0</v>
      </c>
      <c r="AY189" s="7"/>
      <c r="AZ189" s="7"/>
      <c r="BA189" s="7"/>
      <c r="BB189" s="7"/>
      <c r="BC189" s="7"/>
      <c r="BD189" s="7"/>
    </row>
    <row r="190" spans="1:56" x14ac:dyDescent="0.25">
      <c r="A190" s="218">
        <v>4548</v>
      </c>
      <c r="B190" s="219" t="s">
        <v>224</v>
      </c>
      <c r="C190" s="220"/>
      <c r="D190" s="220"/>
      <c r="E190" s="220"/>
      <c r="F190" s="220"/>
      <c r="G190" s="220"/>
      <c r="H190" s="220"/>
      <c r="I190" s="220"/>
      <c r="J190" s="220"/>
      <c r="K190" s="220"/>
      <c r="L190" s="221"/>
      <c r="M190" s="196" t="s">
        <v>56</v>
      </c>
      <c r="N190" s="222">
        <f t="shared" si="54"/>
        <v>4548</v>
      </c>
      <c r="O190" s="233">
        <v>0</v>
      </c>
      <c r="P190" s="224"/>
      <c r="Q190" s="200"/>
      <c r="R190" s="199"/>
      <c r="S190" s="235">
        <v>0</v>
      </c>
      <c r="T190" s="210">
        <f>+IF(ABS(+O190+Q190)&lt;=ABS(P190+R190),-O190+P190-Q190+R190,0)</f>
        <v>0</v>
      </c>
      <c r="U190" s="196"/>
      <c r="V190" s="225">
        <v>0</v>
      </c>
      <c r="W190" s="226">
        <v>5419642.3799999999</v>
      </c>
      <c r="X190" s="227">
        <v>395722057.62</v>
      </c>
      <c r="Y190" s="226">
        <v>393314876.81999999</v>
      </c>
      <c r="Z190" s="227">
        <v>0</v>
      </c>
      <c r="AA190" s="228">
        <v>3012461.5799999568</v>
      </c>
      <c r="AB190" s="196"/>
      <c r="AC190" s="233">
        <v>0</v>
      </c>
      <c r="AD190" s="224"/>
      <c r="AE190" s="302"/>
      <c r="AF190" s="199"/>
      <c r="AG190" s="235">
        <v>0</v>
      </c>
      <c r="AH190" s="210">
        <f>+IF(ABS(+AC190+AE190)&lt;=ABS(AD190+AF190),-AC190+AD190-AE190+AF190,0)</f>
        <v>0</v>
      </c>
      <c r="AI190" s="196"/>
      <c r="AJ190" s="229">
        <f>+N190</f>
        <v>4548</v>
      </c>
      <c r="AK190" s="233">
        <v>0</v>
      </c>
      <c r="AL190" s="209">
        <f t="shared" ref="AL190:AL195" si="79">+ROUND(+P190+W190+AD190,2)</f>
        <v>5419642.3799999999</v>
      </c>
      <c r="AM190" s="201">
        <f t="shared" si="78"/>
        <v>395722057.62</v>
      </c>
      <c r="AN190" s="209">
        <f t="shared" si="78"/>
        <v>393314876.81999999</v>
      </c>
      <c r="AO190" s="235">
        <v>0</v>
      </c>
      <c r="AP190" s="210">
        <f t="shared" ref="AP190:AP195" si="80">+T190+AA190+AH190</f>
        <v>3012461.5799999568</v>
      </c>
      <c r="AQ190" s="7"/>
      <c r="AR190" s="211">
        <f t="shared" si="56"/>
        <v>0</v>
      </c>
      <c r="AS190" s="212">
        <f t="shared" si="57"/>
        <v>0</v>
      </c>
      <c r="AT190" s="213">
        <f t="shared" si="58"/>
        <v>0</v>
      </c>
      <c r="AU190" s="7"/>
      <c r="AV190" s="238">
        <f>+IF(OR(+ROUND(O190,2)+ROUND(Q190,2)&gt;ROUND(P190,2)+ROUND(R190,2),+ABS(ROUND(O190,2)+ROUND(Q190,2))&gt;+ABS(ROUND(P190,2)+ROUND(R190,2))),+(ROUND(O190,2)+ROUND(Q190,2))-(ROUND(P190,2)+ROUND(R190,2)),0)</f>
        <v>0</v>
      </c>
      <c r="AW190" s="214"/>
      <c r="AX190" s="238">
        <f>+IF(OR(+ROUND(AC190,2)+ROUND(AE190,2)&gt;ROUND(AD190,2)+ROUND(AF190,2),+ABS(ROUND(AC190,2)+ROUND(AE190,2))&gt;+ABS(ROUND(AD190,2)+ROUND(AF190,2))),+(ROUND(AC190,2)+ROUND(AE190,2))-(ROUND(AD190,2)+ROUND(AF190,2)),0)</f>
        <v>0</v>
      </c>
      <c r="AY190" s="7"/>
      <c r="AZ190" s="7"/>
      <c r="BA190" s="7"/>
      <c r="BB190" s="7"/>
      <c r="BC190" s="7"/>
      <c r="BD190" s="7"/>
    </row>
    <row r="191" spans="1:56" x14ac:dyDescent="0.25">
      <c r="A191" s="218">
        <v>4555</v>
      </c>
      <c r="B191" s="219" t="s">
        <v>225</v>
      </c>
      <c r="C191" s="220"/>
      <c r="D191" s="220"/>
      <c r="E191" s="220"/>
      <c r="F191" s="220"/>
      <c r="G191" s="220"/>
      <c r="H191" s="220"/>
      <c r="I191" s="220"/>
      <c r="J191" s="220"/>
      <c r="K191" s="220"/>
      <c r="L191" s="221"/>
      <c r="M191" s="196" t="s">
        <v>56</v>
      </c>
      <c r="N191" s="222">
        <f t="shared" si="54"/>
        <v>4555</v>
      </c>
      <c r="O191" s="223"/>
      <c r="P191" s="224"/>
      <c r="Q191" s="200"/>
      <c r="R191" s="199"/>
      <c r="S191" s="242">
        <f>+IF(ABS(+O191+Q191)&gt;=ABS(P191+R191),+O191-P191+Q191-R191,0)</f>
        <v>0</v>
      </c>
      <c r="T191" s="210">
        <f t="shared" si="73"/>
        <v>0</v>
      </c>
      <c r="U191" s="196"/>
      <c r="V191" s="225">
        <v>0</v>
      </c>
      <c r="W191" s="226">
        <v>0</v>
      </c>
      <c r="X191" s="227">
        <v>0</v>
      </c>
      <c r="Y191" s="226">
        <v>0</v>
      </c>
      <c r="Z191" s="227">
        <v>0</v>
      </c>
      <c r="AA191" s="228">
        <v>0</v>
      </c>
      <c r="AB191" s="196"/>
      <c r="AC191" s="223"/>
      <c r="AD191" s="224"/>
      <c r="AE191" s="200"/>
      <c r="AF191" s="199"/>
      <c r="AG191" s="242">
        <f t="shared" si="74"/>
        <v>0</v>
      </c>
      <c r="AH191" s="210">
        <f t="shared" si="75"/>
        <v>0</v>
      </c>
      <c r="AI191" s="196"/>
      <c r="AJ191" s="229">
        <f t="shared" ref="AJ191:AJ261" si="81">+N191</f>
        <v>4555</v>
      </c>
      <c r="AK191" s="208">
        <f>+ROUND(+O191+V191+AC191,2)</f>
        <v>0</v>
      </c>
      <c r="AL191" s="209">
        <f t="shared" si="79"/>
        <v>0</v>
      </c>
      <c r="AM191" s="201">
        <f t="shared" si="78"/>
        <v>0</v>
      </c>
      <c r="AN191" s="209">
        <f t="shared" si="78"/>
        <v>0</v>
      </c>
      <c r="AO191" s="201">
        <f>+S191+Z191+AG191</f>
        <v>0</v>
      </c>
      <c r="AP191" s="210">
        <f t="shared" si="80"/>
        <v>0</v>
      </c>
      <c r="AQ191" s="7"/>
      <c r="AR191" s="211">
        <f t="shared" si="56"/>
        <v>0</v>
      </c>
      <c r="AS191" s="212">
        <f t="shared" si="57"/>
        <v>0</v>
      </c>
      <c r="AT191" s="213">
        <f t="shared" si="58"/>
        <v>0</v>
      </c>
      <c r="AU191" s="7"/>
      <c r="AV191" s="243"/>
      <c r="AW191" s="214"/>
      <c r="AX191" s="214"/>
      <c r="AY191" s="7"/>
      <c r="AZ191" s="7"/>
      <c r="BA191" s="7"/>
      <c r="BB191" s="7"/>
      <c r="BC191" s="7"/>
      <c r="BD191" s="7"/>
    </row>
    <row r="192" spans="1:56" ht="15.75" customHeight="1" x14ac:dyDescent="0.25">
      <c r="A192" s="218">
        <v>4556</v>
      </c>
      <c r="B192" s="219" t="s">
        <v>226</v>
      </c>
      <c r="C192" s="265"/>
      <c r="D192" s="265"/>
      <c r="E192" s="265"/>
      <c r="F192" s="265"/>
      <c r="G192" s="265"/>
      <c r="H192" s="265"/>
      <c r="I192" s="265"/>
      <c r="J192" s="265"/>
      <c r="K192" s="265"/>
      <c r="L192" s="264"/>
      <c r="M192" s="196" t="s">
        <v>56</v>
      </c>
      <c r="N192" s="222">
        <f t="shared" si="54"/>
        <v>4556</v>
      </c>
      <c r="O192" s="259"/>
      <c r="P192" s="251"/>
      <c r="Q192" s="200"/>
      <c r="R192" s="199"/>
      <c r="S192" s="260">
        <f>+IF(ABS(+O192+Q192)&gt;=ABS(P192+R192),+O192-P192+Q192-R192,0)</f>
        <v>0</v>
      </c>
      <c r="T192" s="253">
        <f t="shared" si="73"/>
        <v>0</v>
      </c>
      <c r="U192" s="196"/>
      <c r="V192" s="225">
        <v>0</v>
      </c>
      <c r="W192" s="226">
        <v>0</v>
      </c>
      <c r="X192" s="254">
        <v>0</v>
      </c>
      <c r="Y192" s="255">
        <v>0</v>
      </c>
      <c r="Z192" s="254">
        <v>0</v>
      </c>
      <c r="AA192" s="256">
        <v>0</v>
      </c>
      <c r="AB192" s="196"/>
      <c r="AC192" s="259"/>
      <c r="AD192" s="251"/>
      <c r="AE192" s="200"/>
      <c r="AF192" s="199"/>
      <c r="AG192" s="260">
        <f t="shared" si="74"/>
        <v>0</v>
      </c>
      <c r="AH192" s="253">
        <f t="shared" si="75"/>
        <v>0</v>
      </c>
      <c r="AI192" s="196"/>
      <c r="AJ192" s="229">
        <f t="shared" si="81"/>
        <v>4556</v>
      </c>
      <c r="AK192" s="208">
        <f>+ROUND(+O192+V192+AC192,2)</f>
        <v>0</v>
      </c>
      <c r="AL192" s="209">
        <f t="shared" si="79"/>
        <v>0</v>
      </c>
      <c r="AM192" s="201">
        <f t="shared" si="78"/>
        <v>0</v>
      </c>
      <c r="AN192" s="209">
        <f t="shared" si="78"/>
        <v>0</v>
      </c>
      <c r="AO192" s="201">
        <f>+S192+Z192+AG192</f>
        <v>0</v>
      </c>
      <c r="AP192" s="210">
        <f t="shared" si="80"/>
        <v>0</v>
      </c>
      <c r="AQ192" s="7"/>
      <c r="AR192" s="211">
        <f t="shared" si="56"/>
        <v>0</v>
      </c>
      <c r="AS192" s="212">
        <f t="shared" si="57"/>
        <v>0</v>
      </c>
      <c r="AT192" s="213">
        <f t="shared" si="58"/>
        <v>0</v>
      </c>
      <c r="AU192" s="7"/>
      <c r="AV192" s="243"/>
      <c r="AW192" s="214"/>
      <c r="AX192" s="214"/>
      <c r="AY192" s="7"/>
      <c r="AZ192" s="7"/>
      <c r="BA192" s="7"/>
      <c r="BB192" s="7"/>
      <c r="BC192" s="7"/>
      <c r="BD192" s="7"/>
    </row>
    <row r="193" spans="1:56" x14ac:dyDescent="0.25">
      <c r="A193" s="341">
        <v>4557</v>
      </c>
      <c r="B193" s="336" t="s">
        <v>227</v>
      </c>
      <c r="C193" s="342"/>
      <c r="D193" s="220"/>
      <c r="E193" s="220"/>
      <c r="F193" s="220"/>
      <c r="G193" s="220"/>
      <c r="H193" s="220"/>
      <c r="I193" s="220"/>
      <c r="J193" s="220"/>
      <c r="K193" s="220"/>
      <c r="L193" s="221"/>
      <c r="M193" s="196" t="s">
        <v>56</v>
      </c>
      <c r="N193" s="222">
        <f t="shared" si="54"/>
        <v>4557</v>
      </c>
      <c r="O193" s="223"/>
      <c r="P193" s="224"/>
      <c r="Q193" s="200"/>
      <c r="R193" s="199"/>
      <c r="S193" s="242">
        <f>+IF(ABS(+O193+Q193)&gt;=ABS(P193+R193),+O193-P193+Q193-R193,0)</f>
        <v>0</v>
      </c>
      <c r="T193" s="210">
        <f t="shared" si="73"/>
        <v>0</v>
      </c>
      <c r="U193" s="196"/>
      <c r="V193" s="225">
        <v>0</v>
      </c>
      <c r="W193" s="226">
        <v>0</v>
      </c>
      <c r="X193" s="227">
        <v>0</v>
      </c>
      <c r="Y193" s="226">
        <v>0</v>
      </c>
      <c r="Z193" s="227">
        <v>0</v>
      </c>
      <c r="AA193" s="228">
        <v>0</v>
      </c>
      <c r="AB193" s="196"/>
      <c r="AC193" s="223"/>
      <c r="AD193" s="224"/>
      <c r="AE193" s="302"/>
      <c r="AF193" s="224"/>
      <c r="AG193" s="242">
        <f t="shared" si="74"/>
        <v>0</v>
      </c>
      <c r="AH193" s="210">
        <f t="shared" si="75"/>
        <v>0</v>
      </c>
      <c r="AI193" s="196"/>
      <c r="AJ193" s="229">
        <f t="shared" si="81"/>
        <v>4557</v>
      </c>
      <c r="AK193" s="208">
        <f>+ROUND(+O193+V193+AC193,2)</f>
        <v>0</v>
      </c>
      <c r="AL193" s="209">
        <f t="shared" si="79"/>
        <v>0</v>
      </c>
      <c r="AM193" s="201">
        <f t="shared" si="78"/>
        <v>0</v>
      </c>
      <c r="AN193" s="209">
        <f t="shared" si="78"/>
        <v>0</v>
      </c>
      <c r="AO193" s="201">
        <f>+S193+Z193+AG193</f>
        <v>0</v>
      </c>
      <c r="AP193" s="210">
        <f t="shared" si="80"/>
        <v>0</v>
      </c>
      <c r="AQ193" s="7"/>
      <c r="AR193" s="211">
        <f t="shared" si="56"/>
        <v>0</v>
      </c>
      <c r="AS193" s="212">
        <f t="shared" si="57"/>
        <v>0</v>
      </c>
      <c r="AT193" s="213">
        <f t="shared" si="58"/>
        <v>0</v>
      </c>
      <c r="AU193" s="7"/>
      <c r="AV193" s="243"/>
      <c r="AW193" s="214"/>
      <c r="AX193" s="214"/>
      <c r="AY193" s="7"/>
      <c r="AZ193" s="7"/>
      <c r="BA193" s="7"/>
      <c r="BB193" s="7"/>
      <c r="BC193" s="7"/>
      <c r="BD193" s="7"/>
    </row>
    <row r="194" spans="1:56" x14ac:dyDescent="0.25">
      <c r="A194" s="218">
        <v>4558</v>
      </c>
      <c r="B194" s="219" t="s">
        <v>228</v>
      </c>
      <c r="C194" s="220"/>
      <c r="D194" s="220"/>
      <c r="E194" s="220"/>
      <c r="F194" s="220"/>
      <c r="G194" s="220"/>
      <c r="H194" s="220"/>
      <c r="I194" s="220"/>
      <c r="J194" s="220"/>
      <c r="K194" s="220"/>
      <c r="L194" s="221"/>
      <c r="M194" s="196" t="s">
        <v>56</v>
      </c>
      <c r="N194" s="222">
        <f t="shared" si="54"/>
        <v>4558</v>
      </c>
      <c r="O194" s="223"/>
      <c r="P194" s="224"/>
      <c r="Q194" s="200"/>
      <c r="R194" s="199"/>
      <c r="S194" s="242">
        <f>+IF(ABS(+O194+Q194)&gt;=ABS(P194+R194),+O194-P194+Q194-R194,0)</f>
        <v>0</v>
      </c>
      <c r="T194" s="210">
        <f t="shared" si="73"/>
        <v>0</v>
      </c>
      <c r="U194" s="196"/>
      <c r="V194" s="225">
        <v>0</v>
      </c>
      <c r="W194" s="226">
        <v>0</v>
      </c>
      <c r="X194" s="227">
        <v>0</v>
      </c>
      <c r="Y194" s="226">
        <v>0</v>
      </c>
      <c r="Z194" s="227">
        <v>0</v>
      </c>
      <c r="AA194" s="228">
        <v>0</v>
      </c>
      <c r="AB194" s="196"/>
      <c r="AC194" s="223"/>
      <c r="AD194" s="224"/>
      <c r="AE194" s="200"/>
      <c r="AF194" s="199"/>
      <c r="AG194" s="242">
        <f t="shared" si="74"/>
        <v>0</v>
      </c>
      <c r="AH194" s="210">
        <f t="shared" si="75"/>
        <v>0</v>
      </c>
      <c r="AI194" s="196"/>
      <c r="AJ194" s="229">
        <f t="shared" si="81"/>
        <v>4558</v>
      </c>
      <c r="AK194" s="208">
        <f>+ROUND(+O194+V194+AC194,2)</f>
        <v>0</v>
      </c>
      <c r="AL194" s="209">
        <f t="shared" si="79"/>
        <v>0</v>
      </c>
      <c r="AM194" s="201">
        <f t="shared" si="78"/>
        <v>0</v>
      </c>
      <c r="AN194" s="209">
        <f t="shared" si="78"/>
        <v>0</v>
      </c>
      <c r="AO194" s="201">
        <f>+S194+Z194+AG194</f>
        <v>0</v>
      </c>
      <c r="AP194" s="210">
        <f t="shared" si="80"/>
        <v>0</v>
      </c>
      <c r="AQ194" s="7"/>
      <c r="AR194" s="211">
        <f t="shared" si="56"/>
        <v>0</v>
      </c>
      <c r="AS194" s="212">
        <f t="shared" si="57"/>
        <v>0</v>
      </c>
      <c r="AT194" s="213">
        <f t="shared" si="58"/>
        <v>0</v>
      </c>
      <c r="AU194" s="7"/>
      <c r="AV194" s="243"/>
      <c r="AW194" s="214"/>
      <c r="AX194" s="214"/>
      <c r="AY194" s="7"/>
      <c r="AZ194" s="7"/>
      <c r="BA194" s="7"/>
      <c r="BB194" s="7"/>
      <c r="BC194" s="7"/>
      <c r="BD194" s="7"/>
    </row>
    <row r="195" spans="1:56" x14ac:dyDescent="0.25">
      <c r="A195" s="218">
        <v>4560</v>
      </c>
      <c r="B195" s="219" t="s">
        <v>229</v>
      </c>
      <c r="C195" s="220"/>
      <c r="D195" s="220"/>
      <c r="E195" s="220"/>
      <c r="F195" s="220"/>
      <c r="G195" s="220"/>
      <c r="H195" s="220"/>
      <c r="I195" s="220"/>
      <c r="J195" s="220"/>
      <c r="K195" s="220"/>
      <c r="L195" s="261"/>
      <c r="M195" s="196" t="s">
        <v>56</v>
      </c>
      <c r="N195" s="222">
        <f t="shared" si="54"/>
        <v>4560</v>
      </c>
      <c r="O195" s="250">
        <v>0</v>
      </c>
      <c r="P195" s="251"/>
      <c r="Q195" s="200"/>
      <c r="R195" s="199"/>
      <c r="S195" s="252">
        <v>0</v>
      </c>
      <c r="T195" s="253">
        <f>+IF(ABS(+O195+Q195)&lt;=ABS(P195+R195),-O195+P195-Q195+R195,0)</f>
        <v>0</v>
      </c>
      <c r="U195" s="196"/>
      <c r="V195" s="225">
        <v>0</v>
      </c>
      <c r="W195" s="226">
        <v>0</v>
      </c>
      <c r="X195" s="254">
        <v>0</v>
      </c>
      <c r="Y195" s="255">
        <v>0</v>
      </c>
      <c r="Z195" s="254">
        <v>0</v>
      </c>
      <c r="AA195" s="256">
        <v>0</v>
      </c>
      <c r="AB195" s="196"/>
      <c r="AC195" s="250">
        <v>0</v>
      </c>
      <c r="AD195" s="251"/>
      <c r="AE195" s="200"/>
      <c r="AF195" s="199"/>
      <c r="AG195" s="252">
        <v>0</v>
      </c>
      <c r="AH195" s="253">
        <f>+IF(ABS(+AC195+AE195)&lt;=ABS(AD195+AF195),-AC195+AD195-AE195+AF195,0)</f>
        <v>0</v>
      </c>
      <c r="AI195" s="196"/>
      <c r="AJ195" s="229">
        <f t="shared" si="81"/>
        <v>4560</v>
      </c>
      <c r="AK195" s="233">
        <v>0</v>
      </c>
      <c r="AL195" s="209">
        <f t="shared" si="79"/>
        <v>0</v>
      </c>
      <c r="AM195" s="201">
        <f t="shared" si="78"/>
        <v>0</v>
      </c>
      <c r="AN195" s="209">
        <f t="shared" si="78"/>
        <v>0</v>
      </c>
      <c r="AO195" s="235">
        <v>0</v>
      </c>
      <c r="AP195" s="210">
        <f t="shared" si="80"/>
        <v>0</v>
      </c>
      <c r="AQ195" s="7"/>
      <c r="AR195" s="211">
        <f>+ROUND(+SUM(AK195-AL195)-SUM(O195-P195)-SUM(V195-W195)-SUM(AC195-AD195),2)</f>
        <v>0</v>
      </c>
      <c r="AS195" s="212">
        <f>+ROUND(+SUM(AM195-AN195)-SUM(Q195-R195)-SUM(X195-Y195)-SUM(AE195-AF195),2)</f>
        <v>0</v>
      </c>
      <c r="AT195" s="213">
        <f>+ROUND(+SUM(AO195-AP195)-SUM(S195-T195)-SUM(Z195-AA195)-SUM(AG195-AH195),2)</f>
        <v>0</v>
      </c>
      <c r="AU195" s="7"/>
      <c r="AV195" s="238">
        <f>+IF(OR(+ROUND(O195,2)+ROUND(Q195,2)&gt;ROUND(P195,2)+ROUND(R195,2),+ABS(ROUND(O195,2)+ROUND(Q195,2))&gt;+ABS(ROUND(P195,2)+ROUND(R195,2))),+(ROUND(O195,2)+ROUND(Q195,2))-(ROUND(P195,2)+ROUND(R195,2)),0)</f>
        <v>0</v>
      </c>
      <c r="AW195" s="214"/>
      <c r="AX195" s="238">
        <f>+IF(OR(+ROUND(AC195,2)+ROUND(AE195,2)&gt;ROUND(AD195,2)+ROUND(AF195,2),+ABS(ROUND(AC195,2)+ROUND(AE195,2))&gt;+ABS(ROUND(AD195,2)+ROUND(AF195,2))),+(ROUND(AC195,2)+ROUND(AE195,2))-(ROUND(AD195,2)+ROUND(AF195,2)),0)</f>
        <v>0</v>
      </c>
      <c r="AY195" s="7"/>
      <c r="AZ195" s="7"/>
      <c r="BA195" s="7"/>
      <c r="BB195" s="7"/>
      <c r="BC195" s="7"/>
      <c r="BD195" s="7"/>
    </row>
    <row r="196" spans="1:56" x14ac:dyDescent="0.25">
      <c r="A196" s="218">
        <v>4567</v>
      </c>
      <c r="B196" s="219" t="s">
        <v>230</v>
      </c>
      <c r="C196" s="220"/>
      <c r="D196" s="220"/>
      <c r="E196" s="220"/>
      <c r="F196" s="220"/>
      <c r="G196" s="220"/>
      <c r="H196" s="220"/>
      <c r="I196" s="220"/>
      <c r="J196" s="220"/>
      <c r="K196" s="220"/>
      <c r="L196" s="261"/>
      <c r="M196" s="196" t="s">
        <v>56</v>
      </c>
      <c r="N196" s="222">
        <f t="shared" ref="N196:N259" si="82">+A196</f>
        <v>4567</v>
      </c>
      <c r="O196" s="259"/>
      <c r="P196" s="257">
        <v>0</v>
      </c>
      <c r="Q196" s="200"/>
      <c r="R196" s="199"/>
      <c r="S196" s="260">
        <f>+IF(ABS(+O196+Q196)&gt;=ABS(P196+R196),+O196-P196+Q196-R196,0)</f>
        <v>0</v>
      </c>
      <c r="T196" s="258">
        <v>0</v>
      </c>
      <c r="U196" s="196"/>
      <c r="V196" s="225">
        <v>0</v>
      </c>
      <c r="W196" s="226">
        <v>0</v>
      </c>
      <c r="X196" s="254">
        <v>0</v>
      </c>
      <c r="Y196" s="255">
        <v>0</v>
      </c>
      <c r="Z196" s="254">
        <v>0</v>
      </c>
      <c r="AA196" s="256">
        <v>0</v>
      </c>
      <c r="AB196" s="196"/>
      <c r="AC196" s="259"/>
      <c r="AD196" s="257">
        <v>0</v>
      </c>
      <c r="AE196" s="302"/>
      <c r="AF196" s="199"/>
      <c r="AG196" s="260">
        <f>+IF(ABS(+AC196+AE196)&gt;=ABS(AD196+AF196),+AC196-AD196+AE196-AF196,0)</f>
        <v>0</v>
      </c>
      <c r="AH196" s="258">
        <v>0</v>
      </c>
      <c r="AI196" s="196"/>
      <c r="AJ196" s="229">
        <f>+N196</f>
        <v>4567</v>
      </c>
      <c r="AK196" s="208">
        <f>+ROUND(+O196+V196+AC196,2)</f>
        <v>0</v>
      </c>
      <c r="AL196" s="234">
        <v>0</v>
      </c>
      <c r="AM196" s="201">
        <f t="shared" si="78"/>
        <v>0</v>
      </c>
      <c r="AN196" s="209">
        <f t="shared" si="78"/>
        <v>0</v>
      </c>
      <c r="AO196" s="201">
        <f>+S196+Z196+AG196</f>
        <v>0</v>
      </c>
      <c r="AP196" s="236">
        <v>0</v>
      </c>
      <c r="AQ196" s="7"/>
      <c r="AR196" s="211">
        <f>+ROUND(+SUM(AK196-AL196)-SUM(O196-P196)-SUM(V196-W196)-SUM(AC196-AD196),2)</f>
        <v>0</v>
      </c>
      <c r="AS196" s="212">
        <f>+ROUND(+SUM(AM196-AN196)-SUM(Q196-R196)-SUM(X196-Y196)-SUM(AE196-AF196),2)</f>
        <v>0</v>
      </c>
      <c r="AT196" s="213">
        <f>+ROUND(+SUM(AO196-AP196)-SUM(S196-T196)-SUM(Z196-AA196)-SUM(AG196-AH196),2)</f>
        <v>0</v>
      </c>
      <c r="AU196" s="7"/>
      <c r="AV196" s="243">
        <f>+IF(OR(ROUND(P196,2)+ROUND(R196,2)&gt;+ROUND(O196,2)+ROUND(Q196,2),+ABS(ROUND(P196,2)+ROUND(R196,2))&gt;+ABS(ROUND(O196,2)+ROUND(Q196,2))),+(ROUND(P196,2)+ROUND(R196,2))-(ROUND(O196,2)+ROUND(Q196,2)),0)</f>
        <v>0</v>
      </c>
      <c r="AW196" s="214"/>
      <c r="AX196" s="243">
        <f>+IF(OR(ROUND(AD196,2)+ROUND(AF196,2)&gt;+ROUND(AC196,2)+ROUND(AE196,2),+ABS(ROUND(AD196,2)+ROUND(AF196,2))&gt;+ABS(ROUND(AC196,2)+ROUND(AE196,2))),+(ROUND(AD196,2)+ROUND(AF196,2))-(ROUND(AC196,2)+ROUND(AE196,2)),0)</f>
        <v>0</v>
      </c>
      <c r="AY196" s="7"/>
      <c r="AZ196" s="7"/>
      <c r="BA196" s="7"/>
      <c r="BB196" s="7"/>
      <c r="BC196" s="7"/>
      <c r="BD196" s="7"/>
    </row>
    <row r="197" spans="1:56" x14ac:dyDescent="0.25">
      <c r="A197" s="218">
        <v>4568</v>
      </c>
      <c r="B197" s="219" t="s">
        <v>231</v>
      </c>
      <c r="C197" s="220"/>
      <c r="D197" s="220"/>
      <c r="E197" s="220"/>
      <c r="F197" s="220"/>
      <c r="G197" s="220"/>
      <c r="H197" s="220"/>
      <c r="I197" s="220"/>
      <c r="J197" s="220"/>
      <c r="K197" s="220"/>
      <c r="L197" s="261"/>
      <c r="M197" s="196" t="s">
        <v>56</v>
      </c>
      <c r="N197" s="222">
        <f t="shared" si="82"/>
        <v>4568</v>
      </c>
      <c r="O197" s="250">
        <v>0</v>
      </c>
      <c r="P197" s="251"/>
      <c r="Q197" s="200"/>
      <c r="R197" s="199"/>
      <c r="S197" s="252">
        <v>0</v>
      </c>
      <c r="T197" s="253">
        <f>+IF(ABS(+O197+Q197)&lt;=ABS(P197+R197),-O197+P197-Q197+R197,0)</f>
        <v>0</v>
      </c>
      <c r="U197" s="196"/>
      <c r="V197" s="225">
        <v>0</v>
      </c>
      <c r="W197" s="226">
        <v>0</v>
      </c>
      <c r="X197" s="254">
        <v>0</v>
      </c>
      <c r="Y197" s="255">
        <v>0</v>
      </c>
      <c r="Z197" s="254">
        <v>0</v>
      </c>
      <c r="AA197" s="256">
        <v>0</v>
      </c>
      <c r="AB197" s="196"/>
      <c r="AC197" s="250">
        <v>0</v>
      </c>
      <c r="AD197" s="251"/>
      <c r="AE197" s="200"/>
      <c r="AF197" s="199"/>
      <c r="AG197" s="252">
        <v>0</v>
      </c>
      <c r="AH197" s="253">
        <f>+IF(ABS(+AC197+AE197)&lt;=ABS(AD197+AF197),-AC197+AD197-AE197+AF197,0)</f>
        <v>0</v>
      </c>
      <c r="AI197" s="196"/>
      <c r="AJ197" s="229">
        <f>+N197</f>
        <v>4568</v>
      </c>
      <c r="AK197" s="233">
        <v>0</v>
      </c>
      <c r="AL197" s="209">
        <f t="shared" ref="AL197:AN207" si="83">+ROUND(+P197+W197+AD197,2)</f>
        <v>0</v>
      </c>
      <c r="AM197" s="201">
        <f t="shared" si="78"/>
        <v>0</v>
      </c>
      <c r="AN197" s="209">
        <f t="shared" si="78"/>
        <v>0</v>
      </c>
      <c r="AO197" s="235">
        <v>0</v>
      </c>
      <c r="AP197" s="210">
        <f t="shared" ref="AP197:AP218" si="84">+T197+AA197+AH197</f>
        <v>0</v>
      </c>
      <c r="AQ197" s="7"/>
      <c r="AR197" s="211">
        <f>+ROUND(+SUM(AK197-AL197)-SUM(O197-P197)-SUM(V197-W197)-SUM(AC197-AD197),2)</f>
        <v>0</v>
      </c>
      <c r="AS197" s="212">
        <f>+ROUND(+SUM(AM197-AN197)-SUM(Q197-R197)-SUM(X197-Y197)-SUM(AE197-AF197),2)</f>
        <v>0</v>
      </c>
      <c r="AT197" s="213">
        <f>+ROUND(+SUM(AO197-AP197)-SUM(S197-T197)-SUM(Z197-AA197)-SUM(AG197-AH197),2)</f>
        <v>0</v>
      </c>
      <c r="AU197" s="7"/>
      <c r="AV197" s="238">
        <f>+IF(OR(+ROUND(O197,2)+ROUND(Q197,2)&gt;ROUND(P197,2)+ROUND(R197,2),+ABS(ROUND(O197,2)+ROUND(Q197,2))&gt;+ABS(ROUND(P197,2)+ROUND(R197,2))),+(ROUND(O197,2)+ROUND(Q197,2))-(ROUND(P197,2)+ROUND(R197,2)),0)</f>
        <v>0</v>
      </c>
      <c r="AW197" s="214"/>
      <c r="AX197" s="238">
        <f>+IF(OR(+ROUND(AC197,2)+ROUND(AE197,2)&gt;ROUND(AD197,2)+ROUND(AF197,2),+ABS(ROUND(AC197,2)+ROUND(AE197,2))&gt;+ABS(ROUND(AD197,2)+ROUND(AF197,2))),+(ROUND(AC197,2)+ROUND(AE197,2))-(ROUND(AD197,2)+ROUND(AF197,2)),0)</f>
        <v>0</v>
      </c>
      <c r="AY197" s="7"/>
      <c r="AZ197" s="7"/>
      <c r="BA197" s="7"/>
      <c r="BB197" s="7"/>
      <c r="BC197" s="7"/>
      <c r="BD197" s="7"/>
    </row>
    <row r="198" spans="1:56" x14ac:dyDescent="0.25">
      <c r="A198" s="218">
        <v>4598</v>
      </c>
      <c r="B198" s="219" t="s">
        <v>232</v>
      </c>
      <c r="C198" s="220"/>
      <c r="D198" s="220"/>
      <c r="E198" s="220"/>
      <c r="F198" s="220"/>
      <c r="G198" s="220"/>
      <c r="H198" s="220"/>
      <c r="I198" s="220"/>
      <c r="J198" s="220"/>
      <c r="K198" s="220"/>
      <c r="L198" s="261"/>
      <c r="M198" s="196" t="s">
        <v>56</v>
      </c>
      <c r="N198" s="222">
        <f t="shared" si="82"/>
        <v>4598</v>
      </c>
      <c r="O198" s="259"/>
      <c r="P198" s="251"/>
      <c r="Q198" s="200"/>
      <c r="R198" s="199"/>
      <c r="S198" s="343">
        <f>+IF($C$8=9900,+IF(ABS(+O198+Q198)&gt;=ABS(P198+R198),+O198-P198+Q198-R198,0),0)</f>
        <v>0</v>
      </c>
      <c r="T198" s="344">
        <f>+IF($C$8=9900,0,+IF(ABS(+O198+Q198)&lt;=ABS(P198+R198),-O198+P198-Q198+R198,0))</f>
        <v>0</v>
      </c>
      <c r="U198" s="196"/>
      <c r="V198" s="225">
        <v>0</v>
      </c>
      <c r="W198" s="226">
        <v>759823080.25</v>
      </c>
      <c r="X198" s="254">
        <v>0</v>
      </c>
      <c r="Y198" s="255">
        <v>73592639.849999994</v>
      </c>
      <c r="Z198" s="254">
        <v>0</v>
      </c>
      <c r="AA198" s="256">
        <v>833415720.10000002</v>
      </c>
      <c r="AB198" s="196"/>
      <c r="AC198" s="250">
        <v>0</v>
      </c>
      <c r="AD198" s="251"/>
      <c r="AE198" s="200"/>
      <c r="AF198" s="199"/>
      <c r="AG198" s="252">
        <v>0</v>
      </c>
      <c r="AH198" s="253">
        <f>+IF(ABS(+AC198+AE198)&lt;=ABS(AD198+AF198),-AC198+AD198-AE198+AF198,0)</f>
        <v>0</v>
      </c>
      <c r="AI198" s="196"/>
      <c r="AJ198" s="229">
        <f t="shared" si="81"/>
        <v>4598</v>
      </c>
      <c r="AK198" s="208">
        <f>+ROUND(+O198+V198+AC198,2)</f>
        <v>0</v>
      </c>
      <c r="AL198" s="209">
        <f t="shared" si="83"/>
        <v>759823080.25</v>
      </c>
      <c r="AM198" s="201">
        <f t="shared" si="78"/>
        <v>0</v>
      </c>
      <c r="AN198" s="209">
        <f t="shared" si="78"/>
        <v>73592639.849999994</v>
      </c>
      <c r="AO198" s="201">
        <f>+S198+Z198+AG198</f>
        <v>0</v>
      </c>
      <c r="AP198" s="210">
        <f t="shared" si="84"/>
        <v>833415720.10000002</v>
      </c>
      <c r="AQ198" s="7"/>
      <c r="AR198" s="211">
        <f t="shared" ref="AR198:AR274" si="85">+ROUND(+SUM(AK198-AL198)-SUM(O198-P198)-SUM(V198-W198)-SUM(AC198-AD198),2)</f>
        <v>0</v>
      </c>
      <c r="AS198" s="212">
        <f t="shared" ref="AS198:AS274" si="86">+ROUND(+SUM(AM198-AN198)-SUM(Q198-R198)-SUM(X198-Y198)-SUM(AE198-AF198),2)</f>
        <v>0</v>
      </c>
      <c r="AT198" s="213">
        <f t="shared" ref="AT198:AT274" si="87">+ROUND(+SUM(AO198-AP198)-SUM(S198-T198)-SUM(Z198-AA198)-SUM(AG198-AH198),2)</f>
        <v>0</v>
      </c>
      <c r="AU198" s="7"/>
      <c r="AV198" s="237">
        <f>+IF($C$8=9900,+IF(OR(ROUND(P198,2)+ROUND(R198,2)&gt;+ROUND(O198,2)+ROUND(Q198,2),+ABS(ROUND(P198,2)+ROUND(R198,2))&gt;+ABS(ROUND(O198,2)+ROUND(Q198,2))),+(ROUND(P198,2)+ROUND(R198,2))-(ROUND(O198,2)+ROUND(Q198,2)),0),+IF(OR(+ROUND(O198,2)+ROUND(Q198,2)&gt;ROUND(P198,2)+ROUND(R198,2),+ABS(ROUND(O198,2)+ROUND(Q198,2))&gt;+ABS(ROUND(P198,2)+ROUND(R198,2))),+(ROUND(O198,2)+ROUND(Q198,2))-(ROUND(P198,2)+ROUND(R198,2)),0))</f>
        <v>0</v>
      </c>
      <c r="AW198" s="214"/>
      <c r="AX198" s="238">
        <f>+IF(OR(+ROUND(AC198,2)+ROUND(AE198,2)&gt;ROUND(AD198,2)+ROUND(AF198,2),+ABS(ROUND(AC198,2)+ROUND(AE198,2))&gt;+ABS(ROUND(AD198,2)+ROUND(AF198,2))),+(ROUND(AC198,2)+ROUND(AE198,2))-(ROUND(AD198,2)+ROUND(AF198,2)),0)</f>
        <v>0</v>
      </c>
      <c r="AY198" s="7"/>
      <c r="AZ198" s="7"/>
      <c r="BA198" s="7"/>
      <c r="BB198" s="7"/>
      <c r="BC198" s="7"/>
      <c r="BD198" s="7"/>
    </row>
    <row r="199" spans="1:56" ht="15.75" customHeight="1" x14ac:dyDescent="0.25">
      <c r="A199" s="218">
        <v>4599</v>
      </c>
      <c r="B199" s="219" t="s">
        <v>233</v>
      </c>
      <c r="C199" s="265"/>
      <c r="D199" s="265"/>
      <c r="E199" s="265"/>
      <c r="F199" s="265"/>
      <c r="G199" s="265"/>
      <c r="H199" s="265"/>
      <c r="I199" s="265"/>
      <c r="J199" s="265"/>
      <c r="K199" s="265"/>
      <c r="L199" s="264"/>
      <c r="M199" s="196" t="s">
        <v>56</v>
      </c>
      <c r="N199" s="222">
        <f t="shared" si="82"/>
        <v>4599</v>
      </c>
      <c r="O199" s="259"/>
      <c r="P199" s="251"/>
      <c r="Q199" s="200"/>
      <c r="R199" s="199"/>
      <c r="S199" s="260">
        <f t="shared" ref="S199:S219" si="88">+IF(ABS(+O199+Q199)&gt;=ABS(P199+R199),+O199-P199+Q199-R199,0)</f>
        <v>0</v>
      </c>
      <c r="T199" s="253">
        <f>+IF(ABS(+O199+Q199)&lt;=ABS(P199+R199),-O199+P199-Q199+R199,0)</f>
        <v>0</v>
      </c>
      <c r="U199" s="196"/>
      <c r="V199" s="225">
        <v>0</v>
      </c>
      <c r="W199" s="226">
        <v>0</v>
      </c>
      <c r="X199" s="254">
        <v>0</v>
      </c>
      <c r="Y199" s="255">
        <v>0</v>
      </c>
      <c r="Z199" s="254">
        <v>0</v>
      </c>
      <c r="AA199" s="256">
        <v>0</v>
      </c>
      <c r="AB199" s="196"/>
      <c r="AC199" s="259"/>
      <c r="AD199" s="251"/>
      <c r="AE199" s="200"/>
      <c r="AF199" s="199"/>
      <c r="AG199" s="260">
        <f>+IF(ABS(+AC199+AE199)&gt;=ABS(AD199+AF199),+AC199-AD199+AE199-AF199,0)</f>
        <v>0</v>
      </c>
      <c r="AH199" s="253">
        <f>+IF(ABS(+AC199+AE199)&lt;=ABS(AD199+AF199),-AC199+AD199-AE199+AF199,0)</f>
        <v>0</v>
      </c>
      <c r="AI199" s="196"/>
      <c r="AJ199" s="229">
        <f>+N199</f>
        <v>4599</v>
      </c>
      <c r="AK199" s="208">
        <f t="shared" ref="AK199:AN214" si="89">+ROUND(+O199+V199+AC199,2)</f>
        <v>0</v>
      </c>
      <c r="AL199" s="209">
        <f t="shared" si="83"/>
        <v>0</v>
      </c>
      <c r="AM199" s="201">
        <f t="shared" si="78"/>
        <v>0</v>
      </c>
      <c r="AN199" s="209">
        <f t="shared" si="78"/>
        <v>0</v>
      </c>
      <c r="AO199" s="201">
        <f t="shared" ref="AO199:AO219" si="90">+S199+Z199+AG199</f>
        <v>0</v>
      </c>
      <c r="AP199" s="210">
        <f t="shared" si="84"/>
        <v>0</v>
      </c>
      <c r="AQ199" s="7"/>
      <c r="AR199" s="211">
        <f>+ROUND(+SUM(AK199-AL199)-SUM(O199-P199)-SUM(V199-W199)-SUM(AC199-AD199),2)</f>
        <v>0</v>
      </c>
      <c r="AS199" s="212">
        <f>+ROUND(+SUM(AM199-AN199)-SUM(Q199-R199)-SUM(X199-Y199)-SUM(AE199-AF199),2)</f>
        <v>0</v>
      </c>
      <c r="AT199" s="213">
        <f>+ROUND(+SUM(AO199-AP199)-SUM(S199-T199)-SUM(Z199-AA199)-SUM(AG199-AH199),2)</f>
        <v>0</v>
      </c>
      <c r="AU199" s="7"/>
      <c r="AV199" s="7"/>
      <c r="AW199" s="214"/>
      <c r="AX199" s="214"/>
      <c r="AY199" s="7"/>
      <c r="AZ199" s="7"/>
      <c r="BA199" s="7"/>
      <c r="BB199" s="7"/>
      <c r="BC199" s="7"/>
      <c r="BD199" s="7"/>
    </row>
    <row r="200" spans="1:56" x14ac:dyDescent="0.25">
      <c r="A200" s="218">
        <v>4611</v>
      </c>
      <c r="B200" s="219" t="s">
        <v>234</v>
      </c>
      <c r="C200" s="220"/>
      <c r="D200" s="220"/>
      <c r="E200" s="220"/>
      <c r="F200" s="220"/>
      <c r="G200" s="220"/>
      <c r="H200" s="220"/>
      <c r="I200" s="220"/>
      <c r="J200" s="220"/>
      <c r="K200" s="220"/>
      <c r="L200" s="221"/>
      <c r="M200" s="196" t="s">
        <v>56</v>
      </c>
      <c r="N200" s="222">
        <f t="shared" si="82"/>
        <v>4611</v>
      </c>
      <c r="O200" s="223"/>
      <c r="P200" s="224"/>
      <c r="Q200" s="200"/>
      <c r="R200" s="199"/>
      <c r="S200" s="242">
        <f t="shared" si="88"/>
        <v>0</v>
      </c>
      <c r="T200" s="210">
        <f t="shared" si="73"/>
        <v>0</v>
      </c>
      <c r="U200" s="196"/>
      <c r="V200" s="225">
        <v>0</v>
      </c>
      <c r="W200" s="226">
        <v>0</v>
      </c>
      <c r="X200" s="227">
        <v>0</v>
      </c>
      <c r="Y200" s="226">
        <v>0</v>
      </c>
      <c r="Z200" s="227">
        <v>0</v>
      </c>
      <c r="AA200" s="228">
        <v>0</v>
      </c>
      <c r="AB200" s="196"/>
      <c r="AC200" s="223"/>
      <c r="AD200" s="224"/>
      <c r="AE200" s="302"/>
      <c r="AF200" s="224"/>
      <c r="AG200" s="242">
        <f t="shared" si="74"/>
        <v>0</v>
      </c>
      <c r="AH200" s="210">
        <f t="shared" si="75"/>
        <v>0</v>
      </c>
      <c r="AI200" s="196"/>
      <c r="AJ200" s="229">
        <f t="shared" si="81"/>
        <v>4611</v>
      </c>
      <c r="AK200" s="208">
        <f t="shared" si="89"/>
        <v>0</v>
      </c>
      <c r="AL200" s="209">
        <f t="shared" si="83"/>
        <v>0</v>
      </c>
      <c r="AM200" s="201">
        <f t="shared" si="78"/>
        <v>0</v>
      </c>
      <c r="AN200" s="209">
        <f t="shared" si="78"/>
        <v>0</v>
      </c>
      <c r="AO200" s="201">
        <f t="shared" si="90"/>
        <v>0</v>
      </c>
      <c r="AP200" s="210">
        <f t="shared" si="84"/>
        <v>0</v>
      </c>
      <c r="AQ200" s="7"/>
      <c r="AR200" s="211">
        <f t="shared" si="85"/>
        <v>0</v>
      </c>
      <c r="AS200" s="212">
        <f t="shared" si="86"/>
        <v>0</v>
      </c>
      <c r="AT200" s="213">
        <f t="shared" si="87"/>
        <v>0</v>
      </c>
      <c r="AU200" s="7"/>
      <c r="AV200" s="7"/>
      <c r="AW200" s="214"/>
      <c r="AX200" s="214"/>
      <c r="AY200" s="7"/>
      <c r="AZ200" s="7"/>
      <c r="BA200" s="7"/>
      <c r="BB200" s="7"/>
      <c r="BC200" s="7"/>
      <c r="BD200" s="7"/>
    </row>
    <row r="201" spans="1:56" ht="15.75" customHeight="1" x14ac:dyDescent="0.25">
      <c r="A201" s="218">
        <v>4612</v>
      </c>
      <c r="B201" s="219" t="s">
        <v>235</v>
      </c>
      <c r="C201" s="265"/>
      <c r="D201" s="265"/>
      <c r="E201" s="265"/>
      <c r="F201" s="265"/>
      <c r="G201" s="265"/>
      <c r="H201" s="265"/>
      <c r="I201" s="265"/>
      <c r="J201" s="265"/>
      <c r="K201" s="265"/>
      <c r="L201" s="264"/>
      <c r="M201" s="196" t="s">
        <v>56</v>
      </c>
      <c r="N201" s="222">
        <f t="shared" si="82"/>
        <v>4612</v>
      </c>
      <c r="O201" s="259"/>
      <c r="P201" s="251"/>
      <c r="Q201" s="200"/>
      <c r="R201" s="199"/>
      <c r="S201" s="260">
        <f t="shared" si="88"/>
        <v>0</v>
      </c>
      <c r="T201" s="253">
        <f t="shared" si="73"/>
        <v>0</v>
      </c>
      <c r="U201" s="196"/>
      <c r="V201" s="225">
        <v>0</v>
      </c>
      <c r="W201" s="226">
        <v>0</v>
      </c>
      <c r="X201" s="254">
        <v>0</v>
      </c>
      <c r="Y201" s="255">
        <v>0</v>
      </c>
      <c r="Z201" s="254">
        <v>0</v>
      </c>
      <c r="AA201" s="256">
        <v>0</v>
      </c>
      <c r="AB201" s="196"/>
      <c r="AC201" s="259"/>
      <c r="AD201" s="251"/>
      <c r="AE201" s="200"/>
      <c r="AF201" s="199"/>
      <c r="AG201" s="260">
        <f t="shared" si="74"/>
        <v>0</v>
      </c>
      <c r="AH201" s="253">
        <f t="shared" si="75"/>
        <v>0</v>
      </c>
      <c r="AI201" s="196"/>
      <c r="AJ201" s="229">
        <f t="shared" si="81"/>
        <v>4612</v>
      </c>
      <c r="AK201" s="208">
        <f t="shared" si="89"/>
        <v>0</v>
      </c>
      <c r="AL201" s="209">
        <f t="shared" si="83"/>
        <v>0</v>
      </c>
      <c r="AM201" s="201">
        <f t="shared" si="78"/>
        <v>0</v>
      </c>
      <c r="AN201" s="209">
        <f t="shared" si="78"/>
        <v>0</v>
      </c>
      <c r="AO201" s="201">
        <f t="shared" si="90"/>
        <v>0</v>
      </c>
      <c r="AP201" s="210">
        <f t="shared" si="84"/>
        <v>0</v>
      </c>
      <c r="AQ201" s="7"/>
      <c r="AR201" s="211">
        <f t="shared" si="85"/>
        <v>0</v>
      </c>
      <c r="AS201" s="212">
        <f t="shared" si="86"/>
        <v>0</v>
      </c>
      <c r="AT201" s="213">
        <f t="shared" si="87"/>
        <v>0</v>
      </c>
      <c r="AU201" s="7"/>
      <c r="AV201" s="7"/>
      <c r="AW201" s="214"/>
      <c r="AX201" s="214"/>
      <c r="AY201" s="7"/>
      <c r="AZ201" s="7"/>
      <c r="BA201" s="7"/>
      <c r="BB201" s="7"/>
      <c r="BC201" s="7"/>
      <c r="BD201" s="7"/>
    </row>
    <row r="202" spans="1:56" x14ac:dyDescent="0.25">
      <c r="A202" s="218">
        <v>4614</v>
      </c>
      <c r="B202" s="220" t="s">
        <v>236</v>
      </c>
      <c r="C202" s="220"/>
      <c r="D202" s="220"/>
      <c r="E202" s="220"/>
      <c r="F202" s="220"/>
      <c r="G202" s="220"/>
      <c r="H202" s="220"/>
      <c r="I202" s="220"/>
      <c r="J202" s="220"/>
      <c r="K202" s="220"/>
      <c r="L202" s="221"/>
      <c r="M202" s="196" t="s">
        <v>56</v>
      </c>
      <c r="N202" s="222">
        <f t="shared" si="82"/>
        <v>4614</v>
      </c>
      <c r="O202" s="223"/>
      <c r="P202" s="224"/>
      <c r="Q202" s="200"/>
      <c r="R202" s="199"/>
      <c r="S202" s="242">
        <f t="shared" si="88"/>
        <v>0</v>
      </c>
      <c r="T202" s="210">
        <f t="shared" si="73"/>
        <v>0</v>
      </c>
      <c r="U202" s="196"/>
      <c r="V202" s="225">
        <v>0</v>
      </c>
      <c r="W202" s="226">
        <v>0</v>
      </c>
      <c r="X202" s="227">
        <v>0</v>
      </c>
      <c r="Y202" s="226">
        <v>0</v>
      </c>
      <c r="Z202" s="227">
        <v>0</v>
      </c>
      <c r="AA202" s="228">
        <v>0</v>
      </c>
      <c r="AB202" s="196"/>
      <c r="AC202" s="223"/>
      <c r="AD202" s="224"/>
      <c r="AE202" s="200"/>
      <c r="AF202" s="199"/>
      <c r="AG202" s="242">
        <f t="shared" si="74"/>
        <v>0</v>
      </c>
      <c r="AH202" s="210">
        <f t="shared" si="75"/>
        <v>0</v>
      </c>
      <c r="AI202" s="196"/>
      <c r="AJ202" s="229">
        <f t="shared" si="81"/>
        <v>4614</v>
      </c>
      <c r="AK202" s="208">
        <f t="shared" si="89"/>
        <v>0</v>
      </c>
      <c r="AL202" s="209">
        <f t="shared" si="83"/>
        <v>0</v>
      </c>
      <c r="AM202" s="201">
        <f t="shared" si="78"/>
        <v>0</v>
      </c>
      <c r="AN202" s="209">
        <f t="shared" si="78"/>
        <v>0</v>
      </c>
      <c r="AO202" s="201">
        <f t="shared" si="90"/>
        <v>0</v>
      </c>
      <c r="AP202" s="210">
        <f t="shared" si="84"/>
        <v>0</v>
      </c>
      <c r="AQ202" s="7"/>
      <c r="AR202" s="211">
        <f t="shared" si="85"/>
        <v>0</v>
      </c>
      <c r="AS202" s="212">
        <f t="shared" si="86"/>
        <v>0</v>
      </c>
      <c r="AT202" s="213">
        <f t="shared" si="87"/>
        <v>0</v>
      </c>
      <c r="AU202" s="7"/>
      <c r="AV202" s="7"/>
      <c r="AW202" s="214"/>
      <c r="AX202" s="214"/>
      <c r="AY202" s="7"/>
      <c r="AZ202" s="7"/>
      <c r="BA202" s="7"/>
      <c r="BB202" s="7"/>
      <c r="BC202" s="7"/>
      <c r="BD202" s="7"/>
    </row>
    <row r="203" spans="1:56" x14ac:dyDescent="0.25">
      <c r="A203" s="218">
        <v>4615</v>
      </c>
      <c r="B203" s="220" t="s">
        <v>237</v>
      </c>
      <c r="C203" s="220"/>
      <c r="D203" s="220"/>
      <c r="E203" s="220"/>
      <c r="F203" s="220"/>
      <c r="G203" s="220"/>
      <c r="H203" s="220"/>
      <c r="I203" s="220"/>
      <c r="J203" s="220"/>
      <c r="K203" s="220"/>
      <c r="L203" s="221"/>
      <c r="M203" s="196" t="s">
        <v>56</v>
      </c>
      <c r="N203" s="222">
        <f t="shared" si="82"/>
        <v>4615</v>
      </c>
      <c r="O203" s="223"/>
      <c r="P203" s="224"/>
      <c r="Q203" s="200"/>
      <c r="R203" s="199"/>
      <c r="S203" s="242">
        <f t="shared" si="88"/>
        <v>0</v>
      </c>
      <c r="T203" s="210">
        <f t="shared" si="73"/>
        <v>0</v>
      </c>
      <c r="U203" s="196"/>
      <c r="V203" s="225">
        <v>0</v>
      </c>
      <c r="W203" s="226">
        <v>0</v>
      </c>
      <c r="X203" s="227">
        <v>0</v>
      </c>
      <c r="Y203" s="226">
        <v>0</v>
      </c>
      <c r="Z203" s="227">
        <v>0</v>
      </c>
      <c r="AA203" s="228">
        <v>0</v>
      </c>
      <c r="AB203" s="196"/>
      <c r="AC203" s="223"/>
      <c r="AD203" s="224"/>
      <c r="AE203" s="302"/>
      <c r="AF203" s="224"/>
      <c r="AG203" s="242">
        <f t="shared" si="74"/>
        <v>0</v>
      </c>
      <c r="AH203" s="210">
        <f t="shared" si="75"/>
        <v>0</v>
      </c>
      <c r="AI203" s="196"/>
      <c r="AJ203" s="229">
        <f t="shared" si="81"/>
        <v>4615</v>
      </c>
      <c r="AK203" s="208">
        <f t="shared" si="89"/>
        <v>0</v>
      </c>
      <c r="AL203" s="209">
        <f t="shared" si="83"/>
        <v>0</v>
      </c>
      <c r="AM203" s="201">
        <f t="shared" si="78"/>
        <v>0</v>
      </c>
      <c r="AN203" s="209">
        <f t="shared" si="78"/>
        <v>0</v>
      </c>
      <c r="AO203" s="201">
        <f t="shared" si="90"/>
        <v>0</v>
      </c>
      <c r="AP203" s="210">
        <f t="shared" si="84"/>
        <v>0</v>
      </c>
      <c r="AQ203" s="7"/>
      <c r="AR203" s="211">
        <f t="shared" si="85"/>
        <v>0</v>
      </c>
      <c r="AS203" s="212">
        <f t="shared" si="86"/>
        <v>0</v>
      </c>
      <c r="AT203" s="213">
        <f t="shared" si="87"/>
        <v>0</v>
      </c>
      <c r="AU203" s="7"/>
      <c r="AV203" s="7"/>
      <c r="AW203" s="214"/>
      <c r="AX203" s="214"/>
      <c r="AY203" s="7"/>
      <c r="AZ203" s="7"/>
      <c r="BA203" s="7"/>
      <c r="BB203" s="7"/>
      <c r="BC203" s="7"/>
      <c r="BD203" s="7"/>
    </row>
    <row r="204" spans="1:56" x14ac:dyDescent="0.25">
      <c r="A204" s="218">
        <v>4622</v>
      </c>
      <c r="B204" s="220" t="s">
        <v>238</v>
      </c>
      <c r="C204" s="220"/>
      <c r="D204" s="220"/>
      <c r="E204" s="220"/>
      <c r="F204" s="220"/>
      <c r="G204" s="220"/>
      <c r="H204" s="220"/>
      <c r="I204" s="220"/>
      <c r="J204" s="220"/>
      <c r="K204" s="220"/>
      <c r="L204" s="221"/>
      <c r="M204" s="196" t="s">
        <v>56</v>
      </c>
      <c r="N204" s="222">
        <f t="shared" si="82"/>
        <v>4622</v>
      </c>
      <c r="O204" s="223"/>
      <c r="P204" s="224"/>
      <c r="Q204" s="200"/>
      <c r="R204" s="199"/>
      <c r="S204" s="242">
        <f t="shared" si="88"/>
        <v>0</v>
      </c>
      <c r="T204" s="210">
        <f t="shared" si="73"/>
        <v>0</v>
      </c>
      <c r="U204" s="196"/>
      <c r="V204" s="225">
        <v>25122868.23</v>
      </c>
      <c r="W204" s="226">
        <v>0</v>
      </c>
      <c r="X204" s="227">
        <v>238141917</v>
      </c>
      <c r="Y204" s="226">
        <v>42779262.68</v>
      </c>
      <c r="Z204" s="227">
        <v>220485522.54999998</v>
      </c>
      <c r="AA204" s="228">
        <v>0</v>
      </c>
      <c r="AB204" s="196"/>
      <c r="AC204" s="223"/>
      <c r="AD204" s="224"/>
      <c r="AE204" s="200"/>
      <c r="AF204" s="199"/>
      <c r="AG204" s="242">
        <f t="shared" si="74"/>
        <v>0</v>
      </c>
      <c r="AH204" s="210">
        <f t="shared" si="75"/>
        <v>0</v>
      </c>
      <c r="AI204" s="196"/>
      <c r="AJ204" s="229">
        <f t="shared" si="81"/>
        <v>4622</v>
      </c>
      <c r="AK204" s="208">
        <f t="shared" si="89"/>
        <v>25122868.23</v>
      </c>
      <c r="AL204" s="209">
        <f t="shared" si="83"/>
        <v>0</v>
      </c>
      <c r="AM204" s="201">
        <f t="shared" si="83"/>
        <v>238141917</v>
      </c>
      <c r="AN204" s="209">
        <f t="shared" si="83"/>
        <v>42779262.68</v>
      </c>
      <c r="AO204" s="201">
        <f t="shared" si="90"/>
        <v>220485522.54999998</v>
      </c>
      <c r="AP204" s="210">
        <f t="shared" si="84"/>
        <v>0</v>
      </c>
      <c r="AQ204" s="7"/>
      <c r="AR204" s="211">
        <f t="shared" si="85"/>
        <v>0</v>
      </c>
      <c r="AS204" s="212">
        <f t="shared" si="86"/>
        <v>0</v>
      </c>
      <c r="AT204" s="213">
        <f t="shared" si="87"/>
        <v>0</v>
      </c>
      <c r="AU204" s="7"/>
      <c r="AV204" s="7"/>
      <c r="AW204" s="214"/>
      <c r="AX204" s="214"/>
      <c r="AY204" s="7"/>
      <c r="AZ204" s="7"/>
      <c r="BA204" s="7"/>
      <c r="BB204" s="7"/>
      <c r="BC204" s="7"/>
      <c r="BD204" s="7"/>
    </row>
    <row r="205" spans="1:56" x14ac:dyDescent="0.25">
      <c r="A205" s="218">
        <v>4624</v>
      </c>
      <c r="B205" s="220" t="s">
        <v>239</v>
      </c>
      <c r="C205" s="220"/>
      <c r="D205" s="220"/>
      <c r="E205" s="220"/>
      <c r="F205" s="220"/>
      <c r="G205" s="220"/>
      <c r="H205" s="220"/>
      <c r="I205" s="220"/>
      <c r="J205" s="220"/>
      <c r="K205" s="220"/>
      <c r="L205" s="221"/>
      <c r="M205" s="196" t="s">
        <v>56</v>
      </c>
      <c r="N205" s="222">
        <f t="shared" si="82"/>
        <v>4624</v>
      </c>
      <c r="O205" s="223"/>
      <c r="P205" s="224"/>
      <c r="Q205" s="200"/>
      <c r="R205" s="199"/>
      <c r="S205" s="242">
        <f t="shared" si="88"/>
        <v>0</v>
      </c>
      <c r="T205" s="210">
        <f t="shared" si="73"/>
        <v>0</v>
      </c>
      <c r="U205" s="196"/>
      <c r="V205" s="225">
        <v>31323660.739999998</v>
      </c>
      <c r="W205" s="226">
        <v>0</v>
      </c>
      <c r="X205" s="227">
        <v>15285945.960000001</v>
      </c>
      <c r="Y205" s="226">
        <v>22070989.140000001</v>
      </c>
      <c r="Z205" s="227">
        <v>24538617.560000002</v>
      </c>
      <c r="AA205" s="228">
        <v>0</v>
      </c>
      <c r="AB205" s="196"/>
      <c r="AC205" s="223"/>
      <c r="AD205" s="224"/>
      <c r="AE205" s="200"/>
      <c r="AF205" s="199"/>
      <c r="AG205" s="242">
        <f t="shared" si="74"/>
        <v>0</v>
      </c>
      <c r="AH205" s="210">
        <f t="shared" si="75"/>
        <v>0</v>
      </c>
      <c r="AI205" s="196"/>
      <c r="AJ205" s="229">
        <f t="shared" si="81"/>
        <v>4624</v>
      </c>
      <c r="AK205" s="208">
        <f t="shared" si="89"/>
        <v>31323660.739999998</v>
      </c>
      <c r="AL205" s="209">
        <f t="shared" si="83"/>
        <v>0</v>
      </c>
      <c r="AM205" s="201">
        <f t="shared" si="83"/>
        <v>15285945.960000001</v>
      </c>
      <c r="AN205" s="209">
        <f t="shared" si="83"/>
        <v>22070989.140000001</v>
      </c>
      <c r="AO205" s="201">
        <f t="shared" si="90"/>
        <v>24538617.560000002</v>
      </c>
      <c r="AP205" s="210">
        <f t="shared" si="84"/>
        <v>0</v>
      </c>
      <c r="AQ205" s="7"/>
      <c r="AR205" s="211">
        <f t="shared" si="85"/>
        <v>0</v>
      </c>
      <c r="AS205" s="212">
        <f t="shared" si="86"/>
        <v>0</v>
      </c>
      <c r="AT205" s="213">
        <f t="shared" si="87"/>
        <v>0</v>
      </c>
      <c r="AU205" s="7"/>
      <c r="AV205" s="7"/>
      <c r="AW205" s="214"/>
      <c r="AX205" s="214"/>
      <c r="AY205" s="7"/>
      <c r="AZ205" s="7"/>
      <c r="BA205" s="7"/>
      <c r="BB205" s="7"/>
      <c r="BC205" s="7"/>
      <c r="BD205" s="7"/>
    </row>
    <row r="206" spans="1:56" ht="15.75" customHeight="1" x14ac:dyDescent="0.25">
      <c r="A206" s="218">
        <v>4625</v>
      </c>
      <c r="B206" s="219" t="s">
        <v>240</v>
      </c>
      <c r="C206" s="218"/>
      <c r="D206" s="265"/>
      <c r="E206" s="265"/>
      <c r="F206" s="265"/>
      <c r="G206" s="265"/>
      <c r="H206" s="265"/>
      <c r="I206" s="265"/>
      <c r="J206" s="265"/>
      <c r="K206" s="265"/>
      <c r="L206" s="264"/>
      <c r="M206" s="196" t="s">
        <v>56</v>
      </c>
      <c r="N206" s="222">
        <f t="shared" si="82"/>
        <v>4625</v>
      </c>
      <c r="O206" s="259"/>
      <c r="P206" s="251"/>
      <c r="Q206" s="200"/>
      <c r="R206" s="199"/>
      <c r="S206" s="260">
        <f t="shared" si="88"/>
        <v>0</v>
      </c>
      <c r="T206" s="253">
        <f>+IF(ABS(+O206+Q206)&lt;=ABS(P206+R206),-O206+P206-Q206+R206,0)</f>
        <v>0</v>
      </c>
      <c r="U206" s="196"/>
      <c r="V206" s="225">
        <v>0</v>
      </c>
      <c r="W206" s="226">
        <v>0</v>
      </c>
      <c r="X206" s="254">
        <v>0</v>
      </c>
      <c r="Y206" s="255">
        <v>0</v>
      </c>
      <c r="Z206" s="254">
        <v>0</v>
      </c>
      <c r="AA206" s="256">
        <v>0</v>
      </c>
      <c r="AB206" s="196"/>
      <c r="AC206" s="259"/>
      <c r="AD206" s="251"/>
      <c r="AE206" s="302"/>
      <c r="AF206" s="224"/>
      <c r="AG206" s="260">
        <f>+IF(ABS(+AC206+AE206)&gt;=ABS(AD206+AF206),+AC206-AD206+AE206-AF206,0)</f>
        <v>0</v>
      </c>
      <c r="AH206" s="253">
        <f>+IF(ABS(+AC206+AE206)&lt;=ABS(AD206+AF206),-AC206+AD206-AE206+AF206,0)</f>
        <v>0</v>
      </c>
      <c r="AI206" s="196"/>
      <c r="AJ206" s="229">
        <f>+N206</f>
        <v>4625</v>
      </c>
      <c r="AK206" s="208">
        <f t="shared" si="89"/>
        <v>0</v>
      </c>
      <c r="AL206" s="209">
        <f t="shared" si="83"/>
        <v>0</v>
      </c>
      <c r="AM206" s="201">
        <f t="shared" si="83"/>
        <v>0</v>
      </c>
      <c r="AN206" s="209">
        <f t="shared" si="83"/>
        <v>0</v>
      </c>
      <c r="AO206" s="201">
        <f t="shared" si="90"/>
        <v>0</v>
      </c>
      <c r="AP206" s="210">
        <f t="shared" si="84"/>
        <v>0</v>
      </c>
      <c r="AQ206" s="7"/>
      <c r="AR206" s="211">
        <f>+ROUND(+SUM(AK206-AL206)-SUM(O206-P206)-SUM(V206-W206)-SUM(AC206-AD206),2)</f>
        <v>0</v>
      </c>
      <c r="AS206" s="212">
        <f>+ROUND(+SUM(AM206-AN206)-SUM(Q206-R206)-SUM(X206-Y206)-SUM(AE206-AF206),2)</f>
        <v>0</v>
      </c>
      <c r="AT206" s="213">
        <f>+ROUND(+SUM(AO206-AP206)-SUM(S206-T206)-SUM(Z206-AA206)-SUM(AG206-AH206),2)</f>
        <v>0</v>
      </c>
      <c r="AU206" s="7"/>
      <c r="AV206" s="7"/>
      <c r="AW206" s="214"/>
      <c r="AX206" s="214"/>
      <c r="AY206" s="7"/>
      <c r="AZ206" s="7"/>
      <c r="BA206" s="7"/>
      <c r="BB206" s="7"/>
      <c r="BC206" s="7"/>
      <c r="BD206" s="7"/>
    </row>
    <row r="207" spans="1:56" x14ac:dyDescent="0.25">
      <c r="A207" s="218">
        <v>4630</v>
      </c>
      <c r="B207" s="219" t="s">
        <v>241</v>
      </c>
      <c r="C207" s="218"/>
      <c r="D207" s="220"/>
      <c r="E207" s="220"/>
      <c r="F207" s="220"/>
      <c r="G207" s="220"/>
      <c r="H207" s="220"/>
      <c r="I207" s="220"/>
      <c r="J207" s="220"/>
      <c r="K207" s="220"/>
      <c r="L207" s="261"/>
      <c r="M207" s="196" t="s">
        <v>56</v>
      </c>
      <c r="N207" s="222">
        <f t="shared" si="82"/>
        <v>4630</v>
      </c>
      <c r="O207" s="259"/>
      <c r="P207" s="251"/>
      <c r="Q207" s="200"/>
      <c r="R207" s="199"/>
      <c r="S207" s="260">
        <f t="shared" si="88"/>
        <v>0</v>
      </c>
      <c r="T207" s="253">
        <f t="shared" si="73"/>
        <v>0</v>
      </c>
      <c r="U207" s="196"/>
      <c r="V207" s="225">
        <v>0</v>
      </c>
      <c r="W207" s="226">
        <v>0</v>
      </c>
      <c r="X207" s="254">
        <v>0</v>
      </c>
      <c r="Y207" s="255">
        <v>0</v>
      </c>
      <c r="Z207" s="254">
        <v>0</v>
      </c>
      <c r="AA207" s="256">
        <v>0</v>
      </c>
      <c r="AB207" s="196"/>
      <c r="AC207" s="259"/>
      <c r="AD207" s="251"/>
      <c r="AE207" s="200"/>
      <c r="AF207" s="199"/>
      <c r="AG207" s="260">
        <f t="shared" si="74"/>
        <v>0</v>
      </c>
      <c r="AH207" s="253">
        <f t="shared" si="75"/>
        <v>0</v>
      </c>
      <c r="AI207" s="196"/>
      <c r="AJ207" s="229">
        <f t="shared" si="81"/>
        <v>4630</v>
      </c>
      <c r="AK207" s="208">
        <f t="shared" si="89"/>
        <v>0</v>
      </c>
      <c r="AL207" s="209">
        <f t="shared" si="83"/>
        <v>0</v>
      </c>
      <c r="AM207" s="201">
        <f t="shared" si="83"/>
        <v>0</v>
      </c>
      <c r="AN207" s="209">
        <f t="shared" si="83"/>
        <v>0</v>
      </c>
      <c r="AO207" s="201">
        <f t="shared" si="90"/>
        <v>0</v>
      </c>
      <c r="AP207" s="210">
        <f t="shared" si="84"/>
        <v>0</v>
      </c>
      <c r="AQ207" s="7"/>
      <c r="AR207" s="211">
        <f t="shared" si="85"/>
        <v>0</v>
      </c>
      <c r="AS207" s="212">
        <f t="shared" si="86"/>
        <v>0</v>
      </c>
      <c r="AT207" s="213">
        <f t="shared" si="87"/>
        <v>0</v>
      </c>
      <c r="AU207" s="7"/>
      <c r="AV207" s="7"/>
      <c r="AW207" s="214"/>
      <c r="AX207" s="214"/>
      <c r="AY207" s="7"/>
      <c r="AZ207" s="7"/>
      <c r="BA207" s="7"/>
      <c r="BB207" s="7"/>
      <c r="BC207" s="7"/>
      <c r="BD207" s="7"/>
    </row>
    <row r="208" spans="1:56" x14ac:dyDescent="0.25">
      <c r="A208" s="218">
        <v>4651</v>
      </c>
      <c r="B208" s="219" t="s">
        <v>242</v>
      </c>
      <c r="C208" s="218"/>
      <c r="D208" s="345"/>
      <c r="E208" s="345"/>
      <c r="F208" s="345"/>
      <c r="G208" s="345"/>
      <c r="H208" s="345"/>
      <c r="I208" s="345"/>
      <c r="J208" s="345"/>
      <c r="K208" s="345"/>
      <c r="L208" s="261"/>
      <c r="M208" s="196" t="s">
        <v>56</v>
      </c>
      <c r="N208" s="222">
        <f t="shared" si="82"/>
        <v>4651</v>
      </c>
      <c r="O208" s="259"/>
      <c r="P208" s="251"/>
      <c r="Q208" s="200"/>
      <c r="R208" s="199"/>
      <c r="S208" s="260">
        <f t="shared" si="88"/>
        <v>0</v>
      </c>
      <c r="T208" s="253">
        <f>+IF(ABS(+O208+Q208)&lt;=ABS(P208+R208),-O208+P208-Q208+R208,0)</f>
        <v>0</v>
      </c>
      <c r="U208" s="196"/>
      <c r="V208" s="225">
        <v>0</v>
      </c>
      <c r="W208" s="226">
        <v>0</v>
      </c>
      <c r="X208" s="254">
        <v>0</v>
      </c>
      <c r="Y208" s="255">
        <v>0</v>
      </c>
      <c r="Z208" s="254">
        <v>0</v>
      </c>
      <c r="AA208" s="256">
        <v>0</v>
      </c>
      <c r="AB208" s="196"/>
      <c r="AC208" s="259"/>
      <c r="AD208" s="251"/>
      <c r="AE208" s="200"/>
      <c r="AF208" s="199"/>
      <c r="AG208" s="260">
        <f>+IF(ABS(+AC208+AE208)&gt;=ABS(AD208+AF208),+AC208-AD208+AE208-AF208,0)</f>
        <v>0</v>
      </c>
      <c r="AH208" s="253">
        <f>+IF(ABS(+AC208+AE208)&lt;=ABS(AD208+AF208),-AC208+AD208-AE208+AF208,0)</f>
        <v>0</v>
      </c>
      <c r="AI208" s="196"/>
      <c r="AJ208" s="229">
        <f>+N208</f>
        <v>4651</v>
      </c>
      <c r="AK208" s="208">
        <f t="shared" si="89"/>
        <v>0</v>
      </c>
      <c r="AL208" s="209">
        <f t="shared" si="89"/>
        <v>0</v>
      </c>
      <c r="AM208" s="201">
        <f t="shared" si="89"/>
        <v>0</v>
      </c>
      <c r="AN208" s="209">
        <f t="shared" si="89"/>
        <v>0</v>
      </c>
      <c r="AO208" s="201">
        <f t="shared" si="90"/>
        <v>0</v>
      </c>
      <c r="AP208" s="210">
        <f t="shared" si="84"/>
        <v>0</v>
      </c>
      <c r="AQ208" s="7"/>
      <c r="AR208" s="211">
        <f>+ROUND(+SUM(AK208-AL208)-SUM(O208-P208)-SUM(V208-W208)-SUM(AC208-AD208),2)</f>
        <v>0</v>
      </c>
      <c r="AS208" s="212">
        <f>+ROUND(+SUM(AM208-AN208)-SUM(Q208-R208)-SUM(X208-Y208)-SUM(AE208-AF208),2)</f>
        <v>0</v>
      </c>
      <c r="AT208" s="213">
        <f>+ROUND(+SUM(AO208-AP208)-SUM(S208-T208)-SUM(Z208-AA208)-SUM(AG208-AH208),2)</f>
        <v>0</v>
      </c>
      <c r="AU208" s="7"/>
      <c r="AV208" s="7"/>
      <c r="AW208" s="214"/>
      <c r="AX208" s="214"/>
      <c r="AY208" s="7"/>
      <c r="AZ208" s="7"/>
      <c r="BA208" s="7"/>
      <c r="BB208" s="7"/>
      <c r="BC208" s="7"/>
      <c r="BD208" s="7"/>
    </row>
    <row r="209" spans="1:56" ht="15.75" customHeight="1" x14ac:dyDescent="0.25">
      <c r="A209" s="218">
        <v>4655</v>
      </c>
      <c r="B209" s="219" t="s">
        <v>243</v>
      </c>
      <c r="C209" s="218"/>
      <c r="D209" s="265"/>
      <c r="E209" s="265"/>
      <c r="F209" s="265"/>
      <c r="G209" s="265"/>
      <c r="H209" s="265"/>
      <c r="I209" s="265"/>
      <c r="J209" s="265"/>
      <c r="K209" s="265"/>
      <c r="L209" s="264"/>
      <c r="M209" s="196" t="s">
        <v>56</v>
      </c>
      <c r="N209" s="222">
        <f t="shared" si="82"/>
        <v>4655</v>
      </c>
      <c r="O209" s="259"/>
      <c r="P209" s="251"/>
      <c r="Q209" s="200"/>
      <c r="R209" s="199"/>
      <c r="S209" s="260">
        <f t="shared" si="88"/>
        <v>0</v>
      </c>
      <c r="T209" s="253">
        <f>+IF(ABS(+O209+Q209)&lt;=ABS(P209+R209),-O209+P209-Q209+R209,0)</f>
        <v>0</v>
      </c>
      <c r="U209" s="196"/>
      <c r="V209" s="225">
        <v>0</v>
      </c>
      <c r="W209" s="226">
        <v>0</v>
      </c>
      <c r="X209" s="254">
        <v>0</v>
      </c>
      <c r="Y209" s="255">
        <v>0</v>
      </c>
      <c r="Z209" s="254">
        <v>0</v>
      </c>
      <c r="AA209" s="256">
        <v>0</v>
      </c>
      <c r="AB209" s="196"/>
      <c r="AC209" s="259"/>
      <c r="AD209" s="251"/>
      <c r="AE209" s="200"/>
      <c r="AF209" s="199"/>
      <c r="AG209" s="260">
        <f>+IF(ABS(+AC209+AE209)&gt;=ABS(AD209+AF209),+AC209-AD209+AE209-AF209,0)</f>
        <v>0</v>
      </c>
      <c r="AH209" s="253">
        <f>+IF(ABS(+AC209+AE209)&lt;=ABS(AD209+AF209),-AC209+AD209-AE209+AF209,0)</f>
        <v>0</v>
      </c>
      <c r="AI209" s="196"/>
      <c r="AJ209" s="229">
        <f>+N209</f>
        <v>4655</v>
      </c>
      <c r="AK209" s="208">
        <f>+ROUND(+O209+V209+AC209,2)</f>
        <v>0</v>
      </c>
      <c r="AL209" s="209">
        <f t="shared" si="89"/>
        <v>0</v>
      </c>
      <c r="AM209" s="201">
        <f t="shared" si="89"/>
        <v>0</v>
      </c>
      <c r="AN209" s="209">
        <f t="shared" si="89"/>
        <v>0</v>
      </c>
      <c r="AO209" s="201">
        <f t="shared" si="90"/>
        <v>0</v>
      </c>
      <c r="AP209" s="210">
        <f t="shared" si="84"/>
        <v>0</v>
      </c>
      <c r="AQ209" s="7"/>
      <c r="AR209" s="211">
        <f>+ROUND(+SUM(AK209-AL209)-SUM(O209-P209)-SUM(V209-W209)-SUM(AC209-AD209),2)</f>
        <v>0</v>
      </c>
      <c r="AS209" s="212">
        <f>+ROUND(+SUM(AM209-AN209)-SUM(Q209-R209)-SUM(X209-Y209)-SUM(AE209-AF209),2)</f>
        <v>0</v>
      </c>
      <c r="AT209" s="213">
        <f>+ROUND(+SUM(AO209-AP209)-SUM(S209-T209)-SUM(Z209-AA209)-SUM(AG209-AH209),2)</f>
        <v>0</v>
      </c>
      <c r="AU209" s="7"/>
      <c r="AV209" s="7"/>
      <c r="AW209" s="214"/>
      <c r="AX209" s="214"/>
      <c r="AY209" s="7"/>
      <c r="AZ209" s="7"/>
      <c r="BA209" s="7"/>
      <c r="BB209" s="7"/>
      <c r="BC209" s="7"/>
      <c r="BD209" s="7"/>
    </row>
    <row r="210" spans="1:56" x14ac:dyDescent="0.25">
      <c r="A210" s="218">
        <v>4659</v>
      </c>
      <c r="B210" s="219" t="s">
        <v>244</v>
      </c>
      <c r="C210" s="218"/>
      <c r="D210" s="220"/>
      <c r="E210" s="220"/>
      <c r="F210" s="220"/>
      <c r="G210" s="220"/>
      <c r="H210" s="220"/>
      <c r="I210" s="220"/>
      <c r="J210" s="220"/>
      <c r="K210" s="220"/>
      <c r="L210" s="261"/>
      <c r="M210" s="196" t="s">
        <v>56</v>
      </c>
      <c r="N210" s="222">
        <f t="shared" si="82"/>
        <v>4659</v>
      </c>
      <c r="O210" s="259"/>
      <c r="P210" s="251"/>
      <c r="Q210" s="200"/>
      <c r="R210" s="199"/>
      <c r="S210" s="260">
        <f t="shared" si="88"/>
        <v>0</v>
      </c>
      <c r="T210" s="253">
        <f>+IF(ABS(+O210+Q210)&lt;=ABS(P210+R210),-O210+P210-Q210+R210,0)</f>
        <v>0</v>
      </c>
      <c r="U210" s="196"/>
      <c r="V210" s="225">
        <v>0</v>
      </c>
      <c r="W210" s="226">
        <v>0</v>
      </c>
      <c r="X210" s="254">
        <v>0</v>
      </c>
      <c r="Y210" s="255">
        <v>0</v>
      </c>
      <c r="Z210" s="254">
        <v>0</v>
      </c>
      <c r="AA210" s="256">
        <v>0</v>
      </c>
      <c r="AB210" s="196"/>
      <c r="AC210" s="259"/>
      <c r="AD210" s="251"/>
      <c r="AE210" s="302">
        <v>487663.84</v>
      </c>
      <c r="AF210" s="224">
        <v>487663.84</v>
      </c>
      <c r="AG210" s="260">
        <f>+IF(ABS(+AC210+AE210)&gt;=ABS(AD210+AF210),+AC210-AD210+AE210-AF210,0)</f>
        <v>0</v>
      </c>
      <c r="AH210" s="253">
        <f>+IF(ABS(+AC210+AE210)&lt;=ABS(AD210+AF210),-AC210+AD210-AE210+AF210,0)</f>
        <v>0</v>
      </c>
      <c r="AI210" s="196"/>
      <c r="AJ210" s="229">
        <f>+N210</f>
        <v>4659</v>
      </c>
      <c r="AK210" s="208">
        <f t="shared" si="89"/>
        <v>0</v>
      </c>
      <c r="AL210" s="209">
        <f t="shared" si="89"/>
        <v>0</v>
      </c>
      <c r="AM210" s="201">
        <f t="shared" si="89"/>
        <v>487663.84</v>
      </c>
      <c r="AN210" s="209">
        <f t="shared" si="89"/>
        <v>487663.84</v>
      </c>
      <c r="AO210" s="201">
        <f t="shared" si="90"/>
        <v>0</v>
      </c>
      <c r="AP210" s="210">
        <f t="shared" si="84"/>
        <v>0</v>
      </c>
      <c r="AQ210" s="7"/>
      <c r="AR210" s="211">
        <f>+ROUND(+SUM(AK210-AL210)-SUM(O210-P210)-SUM(V210-W210)-SUM(AC210-AD210),2)</f>
        <v>0</v>
      </c>
      <c r="AS210" s="212">
        <f>+ROUND(+SUM(AM210-AN210)-SUM(Q210-R210)-SUM(X210-Y210)-SUM(AE210-AF210),2)</f>
        <v>0</v>
      </c>
      <c r="AT210" s="213">
        <f>+ROUND(+SUM(AO210-AP210)-SUM(S210-T210)-SUM(Z210-AA210)-SUM(AG210-AH210),2)</f>
        <v>0</v>
      </c>
      <c r="AU210" s="7"/>
      <c r="AV210" s="7"/>
      <c r="AW210" s="214"/>
      <c r="AX210" s="214"/>
      <c r="AY210" s="7"/>
      <c r="AZ210" s="7"/>
      <c r="BA210" s="7"/>
      <c r="BB210" s="7"/>
      <c r="BC210" s="7"/>
      <c r="BD210" s="7"/>
    </row>
    <row r="211" spans="1:56" x14ac:dyDescent="0.25">
      <c r="A211" s="218">
        <v>4671</v>
      </c>
      <c r="B211" s="219" t="s">
        <v>245</v>
      </c>
      <c r="C211" s="218"/>
      <c r="D211" s="220"/>
      <c r="E211" s="220"/>
      <c r="F211" s="220"/>
      <c r="G211" s="220"/>
      <c r="H211" s="220"/>
      <c r="I211" s="220"/>
      <c r="J211" s="220"/>
      <c r="K211" s="220"/>
      <c r="L211" s="261"/>
      <c r="M211" s="196" t="s">
        <v>56</v>
      </c>
      <c r="N211" s="222">
        <f t="shared" si="82"/>
        <v>4671</v>
      </c>
      <c r="O211" s="259"/>
      <c r="P211" s="251"/>
      <c r="Q211" s="200"/>
      <c r="R211" s="199"/>
      <c r="S211" s="260">
        <f t="shared" si="88"/>
        <v>0</v>
      </c>
      <c r="T211" s="253">
        <f t="shared" si="73"/>
        <v>0</v>
      </c>
      <c r="U211" s="196"/>
      <c r="V211" s="225">
        <v>0</v>
      </c>
      <c r="W211" s="226">
        <v>0</v>
      </c>
      <c r="X211" s="254">
        <v>64850251.82</v>
      </c>
      <c r="Y211" s="255">
        <v>64850251.82</v>
      </c>
      <c r="Z211" s="254">
        <v>0</v>
      </c>
      <c r="AA211" s="256">
        <v>0</v>
      </c>
      <c r="AB211" s="196"/>
      <c r="AC211" s="259"/>
      <c r="AD211" s="251"/>
      <c r="AE211" s="200"/>
      <c r="AF211" s="199"/>
      <c r="AG211" s="260">
        <f t="shared" si="74"/>
        <v>0</v>
      </c>
      <c r="AH211" s="253">
        <f t="shared" si="75"/>
        <v>0</v>
      </c>
      <c r="AI211" s="196"/>
      <c r="AJ211" s="229">
        <f t="shared" si="81"/>
        <v>4671</v>
      </c>
      <c r="AK211" s="208">
        <f t="shared" si="89"/>
        <v>0</v>
      </c>
      <c r="AL211" s="209">
        <f t="shared" si="89"/>
        <v>0</v>
      </c>
      <c r="AM211" s="201">
        <f t="shared" si="89"/>
        <v>64850251.82</v>
      </c>
      <c r="AN211" s="209">
        <f t="shared" si="89"/>
        <v>64850251.82</v>
      </c>
      <c r="AO211" s="201">
        <f t="shared" si="90"/>
        <v>0</v>
      </c>
      <c r="AP211" s="210">
        <f t="shared" si="84"/>
        <v>0</v>
      </c>
      <c r="AQ211" s="7"/>
      <c r="AR211" s="211">
        <f t="shared" si="85"/>
        <v>0</v>
      </c>
      <c r="AS211" s="212">
        <f t="shared" si="86"/>
        <v>0</v>
      </c>
      <c r="AT211" s="213">
        <f t="shared" si="87"/>
        <v>0</v>
      </c>
      <c r="AU211" s="7"/>
      <c r="AV211" s="7"/>
      <c r="AW211" s="214"/>
      <c r="AX211" s="214"/>
      <c r="AY211" s="7"/>
      <c r="AZ211" s="7"/>
      <c r="BA211" s="7"/>
      <c r="BB211" s="7"/>
      <c r="BC211" s="7"/>
      <c r="BD211" s="7"/>
    </row>
    <row r="212" spans="1:56" ht="15.75" customHeight="1" x14ac:dyDescent="0.25">
      <c r="A212" s="218">
        <v>4672</v>
      </c>
      <c r="B212" s="219" t="s">
        <v>246</v>
      </c>
      <c r="C212" s="218"/>
      <c r="D212" s="265"/>
      <c r="E212" s="265"/>
      <c r="F212" s="265"/>
      <c r="G212" s="265"/>
      <c r="H212" s="265"/>
      <c r="I212" s="265"/>
      <c r="J212" s="265"/>
      <c r="K212" s="265"/>
      <c r="L212" s="264"/>
      <c r="M212" s="196" t="s">
        <v>56</v>
      </c>
      <c r="N212" s="222">
        <f t="shared" si="82"/>
        <v>4672</v>
      </c>
      <c r="O212" s="259"/>
      <c r="P212" s="251"/>
      <c r="Q212" s="200"/>
      <c r="R212" s="199"/>
      <c r="S212" s="260">
        <f t="shared" si="88"/>
        <v>0</v>
      </c>
      <c r="T212" s="253">
        <f t="shared" si="73"/>
        <v>0</v>
      </c>
      <c r="U212" s="196"/>
      <c r="V212" s="225">
        <v>0</v>
      </c>
      <c r="W212" s="226">
        <v>0</v>
      </c>
      <c r="X212" s="254">
        <v>0</v>
      </c>
      <c r="Y212" s="255">
        <v>0</v>
      </c>
      <c r="Z212" s="254">
        <v>0</v>
      </c>
      <c r="AA212" s="256">
        <v>0</v>
      </c>
      <c r="AB212" s="196"/>
      <c r="AC212" s="259"/>
      <c r="AD212" s="251"/>
      <c r="AE212" s="200"/>
      <c r="AF212" s="199"/>
      <c r="AG212" s="260">
        <f t="shared" si="74"/>
        <v>0</v>
      </c>
      <c r="AH212" s="253">
        <f t="shared" si="75"/>
        <v>0</v>
      </c>
      <c r="AI212" s="196"/>
      <c r="AJ212" s="229">
        <f t="shared" si="81"/>
        <v>4672</v>
      </c>
      <c r="AK212" s="208">
        <f t="shared" si="89"/>
        <v>0</v>
      </c>
      <c r="AL212" s="209">
        <f t="shared" si="89"/>
        <v>0</v>
      </c>
      <c r="AM212" s="201">
        <f t="shared" si="89"/>
        <v>0</v>
      </c>
      <c r="AN212" s="209">
        <f t="shared" si="89"/>
        <v>0</v>
      </c>
      <c r="AO212" s="201">
        <f t="shared" si="90"/>
        <v>0</v>
      </c>
      <c r="AP212" s="210">
        <f t="shared" si="84"/>
        <v>0</v>
      </c>
      <c r="AQ212" s="7"/>
      <c r="AR212" s="211">
        <f t="shared" si="85"/>
        <v>0</v>
      </c>
      <c r="AS212" s="212">
        <f t="shared" si="86"/>
        <v>0</v>
      </c>
      <c r="AT212" s="213">
        <f t="shared" si="87"/>
        <v>0</v>
      </c>
      <c r="AU212" s="7"/>
      <c r="AV212" s="7"/>
      <c r="AW212" s="214"/>
      <c r="AX212" s="214"/>
      <c r="AY212" s="7"/>
      <c r="AZ212" s="7"/>
      <c r="BA212" s="7"/>
      <c r="BB212" s="7"/>
      <c r="BC212" s="7"/>
      <c r="BD212" s="7"/>
    </row>
    <row r="213" spans="1:56" x14ac:dyDescent="0.25">
      <c r="A213" s="218">
        <v>4674</v>
      </c>
      <c r="B213" s="219" t="s">
        <v>247</v>
      </c>
      <c r="C213" s="218"/>
      <c r="D213" s="220"/>
      <c r="E213" s="220"/>
      <c r="F213" s="220"/>
      <c r="G213" s="220"/>
      <c r="H213" s="220"/>
      <c r="I213" s="220"/>
      <c r="J213" s="220"/>
      <c r="K213" s="220"/>
      <c r="L213" s="261"/>
      <c r="M213" s="196" t="s">
        <v>56</v>
      </c>
      <c r="N213" s="222">
        <f t="shared" si="82"/>
        <v>4674</v>
      </c>
      <c r="O213" s="259"/>
      <c r="P213" s="251"/>
      <c r="Q213" s="200"/>
      <c r="R213" s="199"/>
      <c r="S213" s="260">
        <f t="shared" si="88"/>
        <v>0</v>
      </c>
      <c r="T213" s="253">
        <f t="shared" si="73"/>
        <v>0</v>
      </c>
      <c r="U213" s="196"/>
      <c r="V213" s="225">
        <v>0</v>
      </c>
      <c r="W213" s="226">
        <v>0</v>
      </c>
      <c r="X213" s="254">
        <v>0</v>
      </c>
      <c r="Y213" s="255">
        <v>0</v>
      </c>
      <c r="Z213" s="254">
        <v>0</v>
      </c>
      <c r="AA213" s="256">
        <v>0</v>
      </c>
      <c r="AB213" s="196"/>
      <c r="AC213" s="259"/>
      <c r="AD213" s="251"/>
      <c r="AE213" s="302"/>
      <c r="AF213" s="224"/>
      <c r="AG213" s="260">
        <f t="shared" si="74"/>
        <v>0</v>
      </c>
      <c r="AH213" s="253">
        <f t="shared" si="75"/>
        <v>0</v>
      </c>
      <c r="AI213" s="196"/>
      <c r="AJ213" s="229">
        <f t="shared" si="81"/>
        <v>4674</v>
      </c>
      <c r="AK213" s="208">
        <f t="shared" si="89"/>
        <v>0</v>
      </c>
      <c r="AL213" s="209">
        <f t="shared" si="89"/>
        <v>0</v>
      </c>
      <c r="AM213" s="201">
        <f t="shared" si="89"/>
        <v>0</v>
      </c>
      <c r="AN213" s="209">
        <f t="shared" si="89"/>
        <v>0</v>
      </c>
      <c r="AO213" s="201">
        <f t="shared" si="90"/>
        <v>0</v>
      </c>
      <c r="AP213" s="210">
        <f t="shared" si="84"/>
        <v>0</v>
      </c>
      <c r="AQ213" s="7"/>
      <c r="AR213" s="211">
        <f t="shared" si="85"/>
        <v>0</v>
      </c>
      <c r="AS213" s="212">
        <f t="shared" si="86"/>
        <v>0</v>
      </c>
      <c r="AT213" s="213">
        <f t="shared" si="87"/>
        <v>0</v>
      </c>
      <c r="AU213" s="7"/>
      <c r="AV213" s="7"/>
      <c r="AW213" s="214"/>
      <c r="AX213" s="214"/>
      <c r="AY213" s="7"/>
      <c r="AZ213" s="7"/>
      <c r="BA213" s="7"/>
      <c r="BB213" s="7"/>
      <c r="BC213" s="7"/>
      <c r="BD213" s="7"/>
    </row>
    <row r="214" spans="1:56" ht="15.75" customHeight="1" x14ac:dyDescent="0.25">
      <c r="A214" s="218">
        <v>4675</v>
      </c>
      <c r="B214" s="219" t="s">
        <v>248</v>
      </c>
      <c r="C214" s="218"/>
      <c r="D214" s="265"/>
      <c r="E214" s="265"/>
      <c r="F214" s="265"/>
      <c r="G214" s="265"/>
      <c r="H214" s="265"/>
      <c r="I214" s="265"/>
      <c r="J214" s="265"/>
      <c r="K214" s="265"/>
      <c r="L214" s="264"/>
      <c r="M214" s="196" t="s">
        <v>56</v>
      </c>
      <c r="N214" s="222">
        <f t="shared" si="82"/>
        <v>4675</v>
      </c>
      <c r="O214" s="259"/>
      <c r="P214" s="251"/>
      <c r="Q214" s="200"/>
      <c r="R214" s="199"/>
      <c r="S214" s="260">
        <f t="shared" si="88"/>
        <v>0</v>
      </c>
      <c r="T214" s="253">
        <f>+IF(ABS(+O214+Q214)&lt;=ABS(P214+R214),-O214+P214-Q214+R214,0)</f>
        <v>0</v>
      </c>
      <c r="U214" s="196"/>
      <c r="V214" s="225">
        <v>0</v>
      </c>
      <c r="W214" s="226">
        <v>0</v>
      </c>
      <c r="X214" s="254">
        <v>0</v>
      </c>
      <c r="Y214" s="255">
        <v>0</v>
      </c>
      <c r="Z214" s="254">
        <v>0</v>
      </c>
      <c r="AA214" s="256">
        <v>0</v>
      </c>
      <c r="AB214" s="196"/>
      <c r="AC214" s="259"/>
      <c r="AD214" s="251"/>
      <c r="AE214" s="200"/>
      <c r="AF214" s="199"/>
      <c r="AG214" s="260">
        <f>+IF(ABS(+AC214+AE214)&gt;=ABS(AD214+AF214),+AC214-AD214+AE214-AF214,0)</f>
        <v>0</v>
      </c>
      <c r="AH214" s="253">
        <f>+IF(ABS(+AC214+AE214)&lt;=ABS(AD214+AF214),-AC214+AD214-AE214+AF214,0)</f>
        <v>0</v>
      </c>
      <c r="AI214" s="196"/>
      <c r="AJ214" s="229">
        <f>+N214</f>
        <v>4675</v>
      </c>
      <c r="AK214" s="208">
        <f t="shared" si="89"/>
        <v>0</v>
      </c>
      <c r="AL214" s="209">
        <f t="shared" si="89"/>
        <v>0</v>
      </c>
      <c r="AM214" s="201">
        <f t="shared" si="89"/>
        <v>0</v>
      </c>
      <c r="AN214" s="209">
        <f t="shared" si="89"/>
        <v>0</v>
      </c>
      <c r="AO214" s="201">
        <f t="shared" si="90"/>
        <v>0</v>
      </c>
      <c r="AP214" s="210">
        <f t="shared" si="84"/>
        <v>0</v>
      </c>
      <c r="AQ214" s="7"/>
      <c r="AR214" s="211">
        <f>+ROUND(+SUM(AK214-AL214)-SUM(O214-P214)-SUM(V214-W214)-SUM(AC214-AD214),2)</f>
        <v>0</v>
      </c>
      <c r="AS214" s="212">
        <f>+ROUND(+SUM(AM214-AN214)-SUM(Q214-R214)-SUM(X214-Y214)-SUM(AE214-AF214),2)</f>
        <v>0</v>
      </c>
      <c r="AT214" s="213">
        <f>+ROUND(+SUM(AO214-AP214)-SUM(S214-T214)-SUM(Z214-AA214)-SUM(AG214-AH214),2)</f>
        <v>0</v>
      </c>
      <c r="AU214" s="7"/>
      <c r="AV214" s="7"/>
      <c r="AW214" s="214"/>
      <c r="AX214" s="214"/>
      <c r="AY214" s="7"/>
      <c r="AZ214" s="7"/>
      <c r="BA214" s="7"/>
      <c r="BB214" s="7"/>
      <c r="BC214" s="7"/>
      <c r="BD214" s="7"/>
    </row>
    <row r="215" spans="1:56" x14ac:dyDescent="0.25">
      <c r="A215" s="218">
        <v>4679</v>
      </c>
      <c r="B215" s="219" t="s">
        <v>249</v>
      </c>
      <c r="C215" s="218"/>
      <c r="D215" s="220"/>
      <c r="E215" s="220"/>
      <c r="F215" s="220"/>
      <c r="G215" s="220"/>
      <c r="H215" s="220"/>
      <c r="I215" s="220"/>
      <c r="J215" s="220"/>
      <c r="K215" s="220"/>
      <c r="L215" s="261"/>
      <c r="M215" s="196" t="s">
        <v>56</v>
      </c>
      <c r="N215" s="222">
        <f t="shared" si="82"/>
        <v>4679</v>
      </c>
      <c r="O215" s="259"/>
      <c r="P215" s="251"/>
      <c r="Q215" s="200"/>
      <c r="R215" s="199"/>
      <c r="S215" s="260">
        <f t="shared" si="88"/>
        <v>0</v>
      </c>
      <c r="T215" s="253">
        <f t="shared" si="73"/>
        <v>0</v>
      </c>
      <c r="U215" s="196"/>
      <c r="V215" s="225">
        <v>0</v>
      </c>
      <c r="W215" s="226">
        <v>0</v>
      </c>
      <c r="X215" s="254">
        <v>0</v>
      </c>
      <c r="Y215" s="255">
        <v>0</v>
      </c>
      <c r="Z215" s="254">
        <v>0</v>
      </c>
      <c r="AA215" s="256">
        <v>0</v>
      </c>
      <c r="AB215" s="196"/>
      <c r="AC215" s="259"/>
      <c r="AD215" s="251"/>
      <c r="AE215" s="200"/>
      <c r="AF215" s="199"/>
      <c r="AG215" s="260">
        <f t="shared" si="74"/>
        <v>0</v>
      </c>
      <c r="AH215" s="253">
        <f t="shared" si="75"/>
        <v>0</v>
      </c>
      <c r="AI215" s="196"/>
      <c r="AJ215" s="229">
        <f t="shared" si="81"/>
        <v>4679</v>
      </c>
      <c r="AK215" s="208">
        <f t="shared" ref="AK215:AN230" si="91">+ROUND(+O215+V215+AC215,2)</f>
        <v>0</v>
      </c>
      <c r="AL215" s="209">
        <f t="shared" si="91"/>
        <v>0</v>
      </c>
      <c r="AM215" s="201">
        <f t="shared" si="91"/>
        <v>0</v>
      </c>
      <c r="AN215" s="209">
        <f t="shared" si="91"/>
        <v>0</v>
      </c>
      <c r="AO215" s="201">
        <f t="shared" si="90"/>
        <v>0</v>
      </c>
      <c r="AP215" s="210">
        <f t="shared" si="84"/>
        <v>0</v>
      </c>
      <c r="AQ215" s="7"/>
      <c r="AR215" s="211">
        <f t="shared" si="85"/>
        <v>0</v>
      </c>
      <c r="AS215" s="212">
        <f t="shared" si="86"/>
        <v>0</v>
      </c>
      <c r="AT215" s="213">
        <f t="shared" si="87"/>
        <v>0</v>
      </c>
      <c r="AU215" s="7"/>
      <c r="AV215" s="7"/>
      <c r="AW215" s="214"/>
      <c r="AX215" s="214"/>
      <c r="AY215" s="7"/>
      <c r="AZ215" s="7"/>
      <c r="BA215" s="7"/>
      <c r="BB215" s="7"/>
      <c r="BC215" s="7"/>
      <c r="BD215" s="7"/>
    </row>
    <row r="216" spans="1:56" x14ac:dyDescent="0.25">
      <c r="A216" s="218">
        <v>4682</v>
      </c>
      <c r="B216" s="219" t="s">
        <v>250</v>
      </c>
      <c r="C216" s="218"/>
      <c r="D216" s="220"/>
      <c r="E216" s="220"/>
      <c r="F216" s="220"/>
      <c r="G216" s="220"/>
      <c r="H216" s="220"/>
      <c r="I216" s="220"/>
      <c r="J216" s="220"/>
      <c r="K216" s="220"/>
      <c r="L216" s="261"/>
      <c r="M216" s="196" t="s">
        <v>56</v>
      </c>
      <c r="N216" s="222">
        <f t="shared" si="82"/>
        <v>4682</v>
      </c>
      <c r="O216" s="259"/>
      <c r="P216" s="251"/>
      <c r="Q216" s="200"/>
      <c r="R216" s="199"/>
      <c r="S216" s="260">
        <f t="shared" si="88"/>
        <v>0</v>
      </c>
      <c r="T216" s="253">
        <f t="shared" si="73"/>
        <v>0</v>
      </c>
      <c r="U216" s="196"/>
      <c r="V216" s="225">
        <v>18098.04</v>
      </c>
      <c r="W216" s="226">
        <v>0</v>
      </c>
      <c r="X216" s="254">
        <v>845340.41</v>
      </c>
      <c r="Y216" s="255">
        <v>863438.45</v>
      </c>
      <c r="Z216" s="254">
        <v>1.1641532182693481E-10</v>
      </c>
      <c r="AA216" s="256">
        <v>-1.1641532182693481E-10</v>
      </c>
      <c r="AB216" s="196"/>
      <c r="AC216" s="259"/>
      <c r="AD216" s="251"/>
      <c r="AE216" s="302"/>
      <c r="AF216" s="224"/>
      <c r="AG216" s="260">
        <f t="shared" si="74"/>
        <v>0</v>
      </c>
      <c r="AH216" s="253">
        <f t="shared" si="75"/>
        <v>0</v>
      </c>
      <c r="AI216" s="196"/>
      <c r="AJ216" s="229">
        <f t="shared" si="81"/>
        <v>4682</v>
      </c>
      <c r="AK216" s="208">
        <f t="shared" si="91"/>
        <v>18098.04</v>
      </c>
      <c r="AL216" s="209">
        <f t="shared" si="91"/>
        <v>0</v>
      </c>
      <c r="AM216" s="201">
        <f t="shared" si="91"/>
        <v>845340.41</v>
      </c>
      <c r="AN216" s="209">
        <f t="shared" si="91"/>
        <v>863438.45</v>
      </c>
      <c r="AO216" s="201">
        <f t="shared" si="90"/>
        <v>1.1641532182693481E-10</v>
      </c>
      <c r="AP216" s="210">
        <f t="shared" si="84"/>
        <v>-1.1641532182693481E-10</v>
      </c>
      <c r="AQ216" s="7"/>
      <c r="AR216" s="211">
        <f t="shared" si="85"/>
        <v>0</v>
      </c>
      <c r="AS216" s="212">
        <f t="shared" si="86"/>
        <v>0</v>
      </c>
      <c r="AT216" s="213">
        <f t="shared" si="87"/>
        <v>0</v>
      </c>
      <c r="AU216" s="7"/>
      <c r="AV216" s="7"/>
      <c r="AW216" s="214"/>
      <c r="AX216" s="214"/>
      <c r="AY216" s="7"/>
      <c r="AZ216" s="7"/>
      <c r="BA216" s="7"/>
      <c r="BB216" s="7"/>
      <c r="BC216" s="7"/>
      <c r="BD216" s="7"/>
    </row>
    <row r="217" spans="1:56" x14ac:dyDescent="0.25">
      <c r="A217" s="218">
        <v>4684</v>
      </c>
      <c r="B217" s="219" t="s">
        <v>251</v>
      </c>
      <c r="C217" s="218"/>
      <c r="D217" s="220"/>
      <c r="E217" s="220"/>
      <c r="F217" s="220"/>
      <c r="G217" s="220"/>
      <c r="H217" s="220"/>
      <c r="I217" s="220"/>
      <c r="J217" s="220"/>
      <c r="K217" s="220"/>
      <c r="L217" s="261"/>
      <c r="M217" s="196" t="s">
        <v>56</v>
      </c>
      <c r="N217" s="222">
        <f t="shared" si="82"/>
        <v>4684</v>
      </c>
      <c r="O217" s="259"/>
      <c r="P217" s="251"/>
      <c r="Q217" s="200"/>
      <c r="R217" s="199"/>
      <c r="S217" s="260">
        <f t="shared" si="88"/>
        <v>0</v>
      </c>
      <c r="T217" s="253">
        <f t="shared" si="73"/>
        <v>0</v>
      </c>
      <c r="U217" s="196"/>
      <c r="V217" s="225">
        <v>0</v>
      </c>
      <c r="W217" s="226">
        <v>0</v>
      </c>
      <c r="X217" s="254">
        <v>0</v>
      </c>
      <c r="Y217" s="255">
        <v>0</v>
      </c>
      <c r="Z217" s="254">
        <v>0</v>
      </c>
      <c r="AA217" s="256">
        <v>0</v>
      </c>
      <c r="AB217" s="196"/>
      <c r="AC217" s="259"/>
      <c r="AD217" s="251"/>
      <c r="AE217" s="200"/>
      <c r="AF217" s="199"/>
      <c r="AG217" s="260">
        <f t="shared" si="74"/>
        <v>0</v>
      </c>
      <c r="AH217" s="253">
        <f t="shared" si="75"/>
        <v>0</v>
      </c>
      <c r="AI217" s="196"/>
      <c r="AJ217" s="229">
        <f t="shared" si="81"/>
        <v>4684</v>
      </c>
      <c r="AK217" s="208">
        <f t="shared" si="91"/>
        <v>0</v>
      </c>
      <c r="AL217" s="209">
        <f t="shared" si="91"/>
        <v>0</v>
      </c>
      <c r="AM217" s="201">
        <f t="shared" si="91"/>
        <v>0</v>
      </c>
      <c r="AN217" s="209">
        <f t="shared" si="91"/>
        <v>0</v>
      </c>
      <c r="AO217" s="201">
        <f t="shared" si="90"/>
        <v>0</v>
      </c>
      <c r="AP217" s="210">
        <f t="shared" si="84"/>
        <v>0</v>
      </c>
      <c r="AQ217" s="7"/>
      <c r="AR217" s="211">
        <f t="shared" si="85"/>
        <v>0</v>
      </c>
      <c r="AS217" s="212">
        <f t="shared" si="86"/>
        <v>0</v>
      </c>
      <c r="AT217" s="213">
        <f t="shared" si="87"/>
        <v>0</v>
      </c>
      <c r="AU217" s="7"/>
      <c r="AV217" s="7"/>
      <c r="AW217" s="214"/>
      <c r="AX217" s="214"/>
      <c r="AY217" s="7"/>
      <c r="AZ217" s="7"/>
      <c r="BA217" s="7"/>
      <c r="BB217" s="7"/>
      <c r="BC217" s="7"/>
      <c r="BD217" s="7"/>
    </row>
    <row r="218" spans="1:56" ht="15.75" customHeight="1" x14ac:dyDescent="0.25">
      <c r="A218" s="218">
        <v>4685</v>
      </c>
      <c r="B218" s="219" t="s">
        <v>252</v>
      </c>
      <c r="C218" s="218"/>
      <c r="D218" s="265"/>
      <c r="E218" s="265"/>
      <c r="F218" s="265"/>
      <c r="G218" s="265"/>
      <c r="H218" s="265"/>
      <c r="I218" s="265"/>
      <c r="J218" s="265"/>
      <c r="K218" s="265"/>
      <c r="L218" s="264"/>
      <c r="M218" s="196" t="s">
        <v>56</v>
      </c>
      <c r="N218" s="222">
        <f t="shared" si="82"/>
        <v>4685</v>
      </c>
      <c r="O218" s="259"/>
      <c r="P218" s="251"/>
      <c r="Q218" s="200"/>
      <c r="R218" s="199"/>
      <c r="S218" s="260">
        <f t="shared" si="88"/>
        <v>0</v>
      </c>
      <c r="T218" s="253">
        <f t="shared" si="73"/>
        <v>0</v>
      </c>
      <c r="U218" s="196"/>
      <c r="V218" s="225">
        <v>0</v>
      </c>
      <c r="W218" s="226">
        <v>0</v>
      </c>
      <c r="X218" s="254">
        <v>0</v>
      </c>
      <c r="Y218" s="255">
        <v>0</v>
      </c>
      <c r="Z218" s="254">
        <v>0</v>
      </c>
      <c r="AA218" s="256">
        <v>0</v>
      </c>
      <c r="AB218" s="196"/>
      <c r="AC218" s="259"/>
      <c r="AD218" s="251"/>
      <c r="AE218" s="200"/>
      <c r="AF218" s="199"/>
      <c r="AG218" s="260">
        <f t="shared" si="74"/>
        <v>0</v>
      </c>
      <c r="AH218" s="253">
        <f t="shared" si="75"/>
        <v>0</v>
      </c>
      <c r="AI218" s="196"/>
      <c r="AJ218" s="229">
        <f t="shared" si="81"/>
        <v>4685</v>
      </c>
      <c r="AK218" s="208">
        <f t="shared" si="91"/>
        <v>0</v>
      </c>
      <c r="AL218" s="209">
        <f t="shared" si="91"/>
        <v>0</v>
      </c>
      <c r="AM218" s="201">
        <f t="shared" si="91"/>
        <v>0</v>
      </c>
      <c r="AN218" s="209">
        <f t="shared" si="91"/>
        <v>0</v>
      </c>
      <c r="AO218" s="201">
        <f t="shared" si="90"/>
        <v>0</v>
      </c>
      <c r="AP218" s="210">
        <f t="shared" si="84"/>
        <v>0</v>
      </c>
      <c r="AQ218" s="7"/>
      <c r="AR218" s="211">
        <f t="shared" si="85"/>
        <v>0</v>
      </c>
      <c r="AS218" s="212">
        <f t="shared" si="86"/>
        <v>0</v>
      </c>
      <c r="AT218" s="213">
        <f t="shared" si="87"/>
        <v>0</v>
      </c>
      <c r="AU218" s="7"/>
      <c r="AV218" s="7"/>
      <c r="AW218" s="214"/>
      <c r="AX218" s="214"/>
      <c r="AY218" s="7"/>
      <c r="AZ218" s="7"/>
      <c r="BA218" s="7"/>
      <c r="BB218" s="7"/>
      <c r="BC218" s="7"/>
      <c r="BD218" s="7"/>
    </row>
    <row r="219" spans="1:56" x14ac:dyDescent="0.25">
      <c r="A219" s="218">
        <v>4691</v>
      </c>
      <c r="B219" s="219" t="s">
        <v>253</v>
      </c>
      <c r="C219" s="218"/>
      <c r="D219" s="220"/>
      <c r="E219" s="220"/>
      <c r="F219" s="220"/>
      <c r="G219" s="220"/>
      <c r="H219" s="220"/>
      <c r="I219" s="220"/>
      <c r="J219" s="220"/>
      <c r="K219" s="220"/>
      <c r="L219" s="261"/>
      <c r="M219" s="196" t="s">
        <v>56</v>
      </c>
      <c r="N219" s="222">
        <f t="shared" si="82"/>
        <v>4691</v>
      </c>
      <c r="O219" s="259"/>
      <c r="P219" s="257">
        <v>0</v>
      </c>
      <c r="Q219" s="200"/>
      <c r="R219" s="199"/>
      <c r="S219" s="260">
        <f t="shared" si="88"/>
        <v>0</v>
      </c>
      <c r="T219" s="258">
        <v>0</v>
      </c>
      <c r="U219" s="196"/>
      <c r="V219" s="225">
        <v>0</v>
      </c>
      <c r="W219" s="226">
        <v>0</v>
      </c>
      <c r="X219" s="254">
        <v>0</v>
      </c>
      <c r="Y219" s="255">
        <v>0</v>
      </c>
      <c r="Z219" s="254">
        <v>0</v>
      </c>
      <c r="AA219" s="256">
        <v>0</v>
      </c>
      <c r="AB219" s="196"/>
      <c r="AC219" s="259"/>
      <c r="AD219" s="257">
        <v>0</v>
      </c>
      <c r="AE219" s="200"/>
      <c r="AF219" s="199"/>
      <c r="AG219" s="260">
        <f t="shared" si="74"/>
        <v>0</v>
      </c>
      <c r="AH219" s="258">
        <v>0</v>
      </c>
      <c r="AI219" s="196"/>
      <c r="AJ219" s="229">
        <f t="shared" si="81"/>
        <v>4691</v>
      </c>
      <c r="AK219" s="208">
        <f>+ROUND(+O219+V219+AC219,2)</f>
        <v>0</v>
      </c>
      <c r="AL219" s="234">
        <v>0</v>
      </c>
      <c r="AM219" s="201">
        <f t="shared" si="91"/>
        <v>0</v>
      </c>
      <c r="AN219" s="209">
        <f t="shared" si="91"/>
        <v>0</v>
      </c>
      <c r="AO219" s="201">
        <f t="shared" si="90"/>
        <v>0</v>
      </c>
      <c r="AP219" s="236">
        <v>0</v>
      </c>
      <c r="AQ219" s="7"/>
      <c r="AR219" s="211">
        <f t="shared" ref="AR219:AR224" si="92">+ROUND(+SUM(AK219-AL219)-SUM(O219-P219)-SUM(V219-W219)-SUM(AC219-AD219),2)</f>
        <v>0</v>
      </c>
      <c r="AS219" s="212">
        <f t="shared" si="86"/>
        <v>0</v>
      </c>
      <c r="AT219" s="213">
        <f t="shared" si="87"/>
        <v>0</v>
      </c>
      <c r="AU219" s="7"/>
      <c r="AV219" s="243">
        <f>+IF(OR(ROUND(P219,2)+ROUND(R219,2)&gt;+ROUND(O219,2)+ROUND(Q219,2),+ABS(ROUND(P219,2)+ROUND(R219,2))&gt;+ABS(ROUND(O219,2)+ROUND(Q219,2))),+(ROUND(P219,2)+ROUND(R219,2))-(ROUND(O219,2)+ROUND(Q219,2)),0)</f>
        <v>0</v>
      </c>
      <c r="AW219" s="214"/>
      <c r="AX219" s="243">
        <f>+IF(OR(ROUND(AD219,2)+ROUND(AF219,2)&gt;+ROUND(AC219,2)+ROUND(AE219,2),+ABS(ROUND(AD219,2)+ROUND(AF219,2))&gt;+ABS(ROUND(AC219,2)+ROUND(AE219,2))),+(ROUND(AD219,2)+ROUND(AF219,2))-(ROUND(AC219,2)+ROUND(AE219,2)),0)</f>
        <v>0</v>
      </c>
      <c r="AY219" s="7"/>
      <c r="AZ219" s="7"/>
      <c r="BA219" s="7"/>
      <c r="BB219" s="7"/>
      <c r="BC219" s="7"/>
      <c r="BD219" s="7"/>
    </row>
    <row r="220" spans="1:56" x14ac:dyDescent="0.25">
      <c r="A220" s="218">
        <v>4692</v>
      </c>
      <c r="B220" s="219" t="s">
        <v>254</v>
      </c>
      <c r="C220" s="218"/>
      <c r="D220" s="220"/>
      <c r="E220" s="220"/>
      <c r="F220" s="220"/>
      <c r="G220" s="220"/>
      <c r="H220" s="220"/>
      <c r="I220" s="220"/>
      <c r="J220" s="220"/>
      <c r="K220" s="220"/>
      <c r="L220" s="261"/>
      <c r="M220" s="196" t="s">
        <v>56</v>
      </c>
      <c r="N220" s="222">
        <f t="shared" si="82"/>
        <v>4692</v>
      </c>
      <c r="O220" s="250">
        <v>0</v>
      </c>
      <c r="P220" s="251"/>
      <c r="Q220" s="200"/>
      <c r="R220" s="199"/>
      <c r="S220" s="252">
        <v>0</v>
      </c>
      <c r="T220" s="253">
        <f>+IF(ABS(+O220+Q220)&lt;=ABS(P220+R220),-O220+P220-Q220+R220,0)</f>
        <v>0</v>
      </c>
      <c r="U220" s="196"/>
      <c r="V220" s="225">
        <v>0</v>
      </c>
      <c r="W220" s="226">
        <v>0</v>
      </c>
      <c r="X220" s="254">
        <v>0</v>
      </c>
      <c r="Y220" s="255">
        <v>0</v>
      </c>
      <c r="Z220" s="254">
        <v>0</v>
      </c>
      <c r="AA220" s="256">
        <v>0</v>
      </c>
      <c r="AB220" s="196"/>
      <c r="AC220" s="250">
        <v>0</v>
      </c>
      <c r="AD220" s="251"/>
      <c r="AE220" s="302"/>
      <c r="AF220" s="199"/>
      <c r="AG220" s="252">
        <v>0</v>
      </c>
      <c r="AH220" s="253">
        <f>+IF(ABS(+AC220+AE220)&lt;=ABS(AD220+AF220),-AC220+AD220-AE220+AF220,0)</f>
        <v>0</v>
      </c>
      <c r="AI220" s="196"/>
      <c r="AJ220" s="229">
        <f t="shared" si="81"/>
        <v>4692</v>
      </c>
      <c r="AK220" s="233">
        <v>0</v>
      </c>
      <c r="AL220" s="209">
        <f>+ROUND(+P220+W220+AD220,2)</f>
        <v>0</v>
      </c>
      <c r="AM220" s="201">
        <f t="shared" si="91"/>
        <v>0</v>
      </c>
      <c r="AN220" s="209">
        <f t="shared" si="91"/>
        <v>0</v>
      </c>
      <c r="AO220" s="235">
        <v>0</v>
      </c>
      <c r="AP220" s="210">
        <f>+T220+AA220+AH220</f>
        <v>0</v>
      </c>
      <c r="AQ220" s="7"/>
      <c r="AR220" s="211">
        <f t="shared" si="92"/>
        <v>0</v>
      </c>
      <c r="AS220" s="212">
        <f t="shared" si="86"/>
        <v>0</v>
      </c>
      <c r="AT220" s="213">
        <f t="shared" si="87"/>
        <v>0</v>
      </c>
      <c r="AU220" s="7"/>
      <c r="AV220" s="238">
        <f>+IF(OR(+ROUND(O220,2)+ROUND(Q220,2)&gt;ROUND(P220,2)+ROUND(R220,2),+ABS(ROUND(O220,2)+ROUND(Q220,2))&gt;+ABS(ROUND(P220,2)+ROUND(R220,2))),+(ROUND(O220,2)+ROUND(Q220,2))-(ROUND(P220,2)+ROUND(R220,2)),0)</f>
        <v>0</v>
      </c>
      <c r="AW220" s="214"/>
      <c r="AX220" s="238">
        <f>+IF(OR(+ROUND(AC220,2)+ROUND(AE220,2)&gt;ROUND(AD220,2)+ROUND(AF220,2),+ABS(ROUND(AC220,2)+ROUND(AE220,2))&gt;+ABS(ROUND(AD220,2)+ROUND(AF220,2))),+(ROUND(AC220,2)+ROUND(AE220,2))-(ROUND(AD220,2)+ROUND(AF220,2)),0)</f>
        <v>0</v>
      </c>
      <c r="AY220" s="7"/>
      <c r="AZ220" s="7"/>
      <c r="BA220" s="7"/>
      <c r="BB220" s="7"/>
      <c r="BC220" s="7"/>
      <c r="BD220" s="7"/>
    </row>
    <row r="221" spans="1:56" x14ac:dyDescent="0.25">
      <c r="A221" s="218">
        <v>4693</v>
      </c>
      <c r="B221" s="219" t="s">
        <v>255</v>
      </c>
      <c r="C221" s="218"/>
      <c r="D221" s="220"/>
      <c r="E221" s="220"/>
      <c r="F221" s="220"/>
      <c r="G221" s="220"/>
      <c r="H221" s="220"/>
      <c r="I221" s="220"/>
      <c r="J221" s="220"/>
      <c r="K221" s="220"/>
      <c r="L221" s="261"/>
      <c r="M221" s="196" t="s">
        <v>56</v>
      </c>
      <c r="N221" s="222">
        <f t="shared" si="82"/>
        <v>4693</v>
      </c>
      <c r="O221" s="259"/>
      <c r="P221" s="257">
        <v>0</v>
      </c>
      <c r="Q221" s="200"/>
      <c r="R221" s="199"/>
      <c r="S221" s="260">
        <f>+IF(ABS(+O221+Q221)&gt;=ABS(P221+R221),+O221-P221+Q221-R221,0)</f>
        <v>0</v>
      </c>
      <c r="T221" s="258">
        <v>0</v>
      </c>
      <c r="U221" s="196"/>
      <c r="V221" s="225">
        <v>0</v>
      </c>
      <c r="W221" s="226">
        <v>0</v>
      </c>
      <c r="X221" s="254">
        <v>0</v>
      </c>
      <c r="Y221" s="255">
        <v>0</v>
      </c>
      <c r="Z221" s="254">
        <v>0</v>
      </c>
      <c r="AA221" s="256">
        <v>0</v>
      </c>
      <c r="AB221" s="196"/>
      <c r="AC221" s="259"/>
      <c r="AD221" s="257">
        <v>0</v>
      </c>
      <c r="AE221" s="200"/>
      <c r="AF221" s="199"/>
      <c r="AG221" s="260">
        <f>+IF(ABS(+AC221+AE221)&gt;=ABS(AD221+AF221),+AC221-AD221+AE221-AF221,0)</f>
        <v>0</v>
      </c>
      <c r="AH221" s="258">
        <v>0</v>
      </c>
      <c r="AI221" s="196"/>
      <c r="AJ221" s="229">
        <f t="shared" si="81"/>
        <v>4693</v>
      </c>
      <c r="AK221" s="208">
        <f>+ROUND(+O221+V221+AC221,2)</f>
        <v>0</v>
      </c>
      <c r="AL221" s="234">
        <v>0</v>
      </c>
      <c r="AM221" s="201">
        <f t="shared" si="91"/>
        <v>0</v>
      </c>
      <c r="AN221" s="209">
        <f t="shared" si="91"/>
        <v>0</v>
      </c>
      <c r="AO221" s="201">
        <f>+S221+Z221+AG221</f>
        <v>0</v>
      </c>
      <c r="AP221" s="236">
        <v>0</v>
      </c>
      <c r="AQ221" s="7"/>
      <c r="AR221" s="211">
        <f t="shared" si="92"/>
        <v>0</v>
      </c>
      <c r="AS221" s="212">
        <f t="shared" si="86"/>
        <v>0</v>
      </c>
      <c r="AT221" s="213">
        <f t="shared" si="87"/>
        <v>0</v>
      </c>
      <c r="AU221" s="7"/>
      <c r="AV221" s="243">
        <f>+IF(OR(ROUND(P221,2)+ROUND(R221,2)&gt;+ROUND(O221,2)+ROUND(Q221,2),+ABS(ROUND(P221,2)+ROUND(R221,2))&gt;+ABS(ROUND(O221,2)+ROUND(Q221,2))),+(ROUND(P221,2)+ROUND(R221,2))-(ROUND(O221,2)+ROUND(Q221,2)),0)</f>
        <v>0</v>
      </c>
      <c r="AW221" s="214"/>
      <c r="AX221" s="243">
        <f>+IF(OR(ROUND(AD221,2)+ROUND(AF221,2)&gt;+ROUND(AC221,2)+ROUND(AE221,2),+ABS(ROUND(AD221,2)+ROUND(AF221,2))&gt;+ABS(ROUND(AC221,2)+ROUND(AE221,2))),+(ROUND(AD221,2)+ROUND(AF221,2))-(ROUND(AC221,2)+ROUND(AE221,2)),0)</f>
        <v>0</v>
      </c>
      <c r="AY221" s="7"/>
      <c r="AZ221" s="7"/>
      <c r="BA221" s="7"/>
      <c r="BB221" s="7"/>
      <c r="BC221" s="7"/>
      <c r="BD221" s="7"/>
    </row>
    <row r="222" spans="1:56" x14ac:dyDescent="0.25">
      <c r="A222" s="218">
        <v>4694</v>
      </c>
      <c r="B222" s="219" t="s">
        <v>256</v>
      </c>
      <c r="C222" s="218"/>
      <c r="D222" s="220"/>
      <c r="E222" s="220"/>
      <c r="F222" s="220"/>
      <c r="G222" s="220"/>
      <c r="H222" s="220"/>
      <c r="I222" s="220"/>
      <c r="J222" s="220"/>
      <c r="K222" s="220"/>
      <c r="L222" s="261"/>
      <c r="M222" s="196" t="s">
        <v>56</v>
      </c>
      <c r="N222" s="222">
        <f t="shared" si="82"/>
        <v>4694</v>
      </c>
      <c r="O222" s="250">
        <v>0</v>
      </c>
      <c r="P222" s="251"/>
      <c r="Q222" s="200"/>
      <c r="R222" s="199"/>
      <c r="S222" s="252">
        <v>0</v>
      </c>
      <c r="T222" s="253">
        <f>+IF(ABS(+O222+Q222)&lt;=ABS(P222+R222),-O222+P222-Q222+R222,0)</f>
        <v>0</v>
      </c>
      <c r="U222" s="196"/>
      <c r="V222" s="225">
        <v>0</v>
      </c>
      <c r="W222" s="226">
        <v>0</v>
      </c>
      <c r="X222" s="254">
        <v>0</v>
      </c>
      <c r="Y222" s="255">
        <v>0</v>
      </c>
      <c r="Z222" s="254">
        <v>0</v>
      </c>
      <c r="AA222" s="256">
        <v>0</v>
      </c>
      <c r="AB222" s="196"/>
      <c r="AC222" s="250">
        <v>0</v>
      </c>
      <c r="AD222" s="251"/>
      <c r="AE222" s="200"/>
      <c r="AF222" s="199"/>
      <c r="AG222" s="252">
        <v>0</v>
      </c>
      <c r="AH222" s="253">
        <f>+IF(ABS(+AC222+AE222)&lt;=ABS(AD222+AF222),-AC222+AD222-AE222+AF222,0)</f>
        <v>0</v>
      </c>
      <c r="AI222" s="196"/>
      <c r="AJ222" s="229">
        <f t="shared" si="81"/>
        <v>4694</v>
      </c>
      <c r="AK222" s="233">
        <v>0</v>
      </c>
      <c r="AL222" s="209">
        <f>+ROUND(+P222+W222+AD222,2)</f>
        <v>0</v>
      </c>
      <c r="AM222" s="201">
        <f t="shared" si="91"/>
        <v>0</v>
      </c>
      <c r="AN222" s="209">
        <f t="shared" si="91"/>
        <v>0</v>
      </c>
      <c r="AO222" s="235">
        <v>0</v>
      </c>
      <c r="AP222" s="210">
        <f>+T222+AA222+AH222</f>
        <v>0</v>
      </c>
      <c r="AQ222" s="7"/>
      <c r="AR222" s="211">
        <f t="shared" si="92"/>
        <v>0</v>
      </c>
      <c r="AS222" s="212">
        <f t="shared" si="86"/>
        <v>0</v>
      </c>
      <c r="AT222" s="213">
        <f t="shared" si="87"/>
        <v>0</v>
      </c>
      <c r="AU222" s="7"/>
      <c r="AV222" s="238">
        <f>+IF(OR(+ROUND(O222,2)+ROUND(Q222,2)&gt;ROUND(P222,2)+ROUND(R222,2),+ABS(ROUND(O222,2)+ROUND(Q222,2))&gt;+ABS(ROUND(P222,2)+ROUND(R222,2))),+(ROUND(O222,2)+ROUND(Q222,2))-(ROUND(P222,2)+ROUND(R222,2)),0)</f>
        <v>0</v>
      </c>
      <c r="AW222" s="214"/>
      <c r="AX222" s="238">
        <f>+IF(OR(+ROUND(AC222,2)+ROUND(AE222,2)&gt;ROUND(AD222,2)+ROUND(AF222,2),+ABS(ROUND(AC222,2)+ROUND(AE222,2))&gt;+ABS(ROUND(AD222,2)+ROUND(AF222,2))),+(ROUND(AC222,2)+ROUND(AE222,2))-(ROUND(AD222,2)+ROUND(AF222,2)),0)</f>
        <v>0</v>
      </c>
      <c r="AY222" s="7"/>
      <c r="AZ222" s="7"/>
      <c r="BA222" s="7"/>
      <c r="BB222" s="7"/>
      <c r="BC222" s="7"/>
      <c r="BD222" s="7"/>
    </row>
    <row r="223" spans="1:56" x14ac:dyDescent="0.25">
      <c r="A223" s="218">
        <v>4695</v>
      </c>
      <c r="B223" s="219" t="s">
        <v>257</v>
      </c>
      <c r="C223" s="218"/>
      <c r="D223" s="220"/>
      <c r="E223" s="220"/>
      <c r="F223" s="220"/>
      <c r="G223" s="220"/>
      <c r="H223" s="220"/>
      <c r="I223" s="220"/>
      <c r="J223" s="220"/>
      <c r="K223" s="220"/>
      <c r="L223" s="261"/>
      <c r="M223" s="196" t="s">
        <v>56</v>
      </c>
      <c r="N223" s="222">
        <f t="shared" si="82"/>
        <v>4695</v>
      </c>
      <c r="O223" s="259"/>
      <c r="P223" s="257">
        <v>0</v>
      </c>
      <c r="Q223" s="200"/>
      <c r="R223" s="199"/>
      <c r="S223" s="260">
        <f>+IF(ABS(+O223+Q223)&gt;=ABS(P223+R223),+O223-P223+Q223-R223,0)</f>
        <v>0</v>
      </c>
      <c r="T223" s="258">
        <v>0</v>
      </c>
      <c r="U223" s="196"/>
      <c r="V223" s="225">
        <v>0</v>
      </c>
      <c r="W223" s="226">
        <v>0</v>
      </c>
      <c r="X223" s="254">
        <v>0</v>
      </c>
      <c r="Y223" s="255">
        <v>0</v>
      </c>
      <c r="Z223" s="254">
        <v>0</v>
      </c>
      <c r="AA223" s="256">
        <v>0</v>
      </c>
      <c r="AB223" s="196"/>
      <c r="AC223" s="259"/>
      <c r="AD223" s="257">
        <v>0</v>
      </c>
      <c r="AE223" s="302"/>
      <c r="AF223" s="199"/>
      <c r="AG223" s="260">
        <f>+IF(ABS(+AC223+AE223)&gt;=ABS(AD223+AF223),+AC223-AD223+AE223-AF223,0)</f>
        <v>0</v>
      </c>
      <c r="AH223" s="258">
        <v>0</v>
      </c>
      <c r="AI223" s="196"/>
      <c r="AJ223" s="229">
        <f t="shared" si="81"/>
        <v>4695</v>
      </c>
      <c r="AK223" s="208">
        <f>+ROUND(+O223+V223+AC223,2)</f>
        <v>0</v>
      </c>
      <c r="AL223" s="234">
        <v>0</v>
      </c>
      <c r="AM223" s="201">
        <f t="shared" si="91"/>
        <v>0</v>
      </c>
      <c r="AN223" s="209">
        <f t="shared" si="91"/>
        <v>0</v>
      </c>
      <c r="AO223" s="201">
        <f>+S223+Z223+AG223</f>
        <v>0</v>
      </c>
      <c r="AP223" s="236">
        <v>0</v>
      </c>
      <c r="AQ223" s="7"/>
      <c r="AR223" s="211">
        <f t="shared" si="92"/>
        <v>0</v>
      </c>
      <c r="AS223" s="212">
        <f t="shared" si="86"/>
        <v>0</v>
      </c>
      <c r="AT223" s="213">
        <f t="shared" si="87"/>
        <v>0</v>
      </c>
      <c r="AU223" s="7"/>
      <c r="AV223" s="243">
        <f>+IF(OR(ROUND(P223,2)+ROUND(R223,2)&gt;+ROUND(O223,2)+ROUND(Q223,2),+ABS(ROUND(P223,2)+ROUND(R223,2))&gt;+ABS(ROUND(O223,2)+ROUND(Q223,2))),+(ROUND(P223,2)+ROUND(R223,2))-(ROUND(O223,2)+ROUND(Q223,2)),0)</f>
        <v>0</v>
      </c>
      <c r="AW223" s="214"/>
      <c r="AX223" s="243">
        <f>+IF(OR(ROUND(AD223,2)+ROUND(AF223,2)&gt;+ROUND(AC223,2)+ROUND(AE223,2),+ABS(ROUND(AD223,2)+ROUND(AF223,2))&gt;+ABS(ROUND(AC223,2)+ROUND(AE223,2))),+(ROUND(AD223,2)+ROUND(AF223,2))-(ROUND(AC223,2)+ROUND(AE223,2)),0)</f>
        <v>0</v>
      </c>
      <c r="AY223" s="7"/>
      <c r="AZ223" s="7"/>
      <c r="BA223" s="7"/>
      <c r="BB223" s="7"/>
      <c r="BC223" s="7"/>
      <c r="BD223" s="7"/>
    </row>
    <row r="224" spans="1:56" x14ac:dyDescent="0.25">
      <c r="A224" s="218">
        <v>4696</v>
      </c>
      <c r="B224" s="219" t="s">
        <v>258</v>
      </c>
      <c r="C224" s="218"/>
      <c r="D224" s="220"/>
      <c r="E224" s="220"/>
      <c r="F224" s="220"/>
      <c r="G224" s="220"/>
      <c r="H224" s="220"/>
      <c r="I224" s="220"/>
      <c r="J224" s="220"/>
      <c r="K224" s="220"/>
      <c r="L224" s="261"/>
      <c r="M224" s="196" t="s">
        <v>56</v>
      </c>
      <c r="N224" s="222">
        <f t="shared" si="82"/>
        <v>4696</v>
      </c>
      <c r="O224" s="250">
        <v>0</v>
      </c>
      <c r="P224" s="251"/>
      <c r="Q224" s="200"/>
      <c r="R224" s="199"/>
      <c r="S224" s="252">
        <v>0</v>
      </c>
      <c r="T224" s="253">
        <f>+IF(ABS(+O224+Q224)&lt;=ABS(P224+R224),-O224+P224-Q224+R224,0)</f>
        <v>0</v>
      </c>
      <c r="U224" s="196"/>
      <c r="V224" s="225">
        <v>0</v>
      </c>
      <c r="W224" s="226">
        <v>0</v>
      </c>
      <c r="X224" s="254">
        <v>0</v>
      </c>
      <c r="Y224" s="255">
        <v>0</v>
      </c>
      <c r="Z224" s="254">
        <v>0</v>
      </c>
      <c r="AA224" s="256">
        <v>0</v>
      </c>
      <c r="AB224" s="196"/>
      <c r="AC224" s="250">
        <v>0</v>
      </c>
      <c r="AD224" s="251"/>
      <c r="AE224" s="200"/>
      <c r="AF224" s="199"/>
      <c r="AG224" s="252">
        <v>0</v>
      </c>
      <c r="AH224" s="253">
        <f>+IF(ABS(+AC224+AE224)&lt;=ABS(AD224+AF224),-AC224+AD224-AE224+AF224,0)</f>
        <v>0</v>
      </c>
      <c r="AI224" s="196"/>
      <c r="AJ224" s="229">
        <f t="shared" si="81"/>
        <v>4696</v>
      </c>
      <c r="AK224" s="233">
        <v>0</v>
      </c>
      <c r="AL224" s="209">
        <f>+ROUND(+P224+W224+AD224,2)</f>
        <v>0</v>
      </c>
      <c r="AM224" s="201">
        <f t="shared" si="91"/>
        <v>0</v>
      </c>
      <c r="AN224" s="209">
        <f t="shared" si="91"/>
        <v>0</v>
      </c>
      <c r="AO224" s="235">
        <v>0</v>
      </c>
      <c r="AP224" s="210">
        <f>+T224+AA224+AH224</f>
        <v>0</v>
      </c>
      <c r="AQ224" s="7"/>
      <c r="AR224" s="211">
        <f t="shared" si="92"/>
        <v>0</v>
      </c>
      <c r="AS224" s="212">
        <f t="shared" si="86"/>
        <v>0</v>
      </c>
      <c r="AT224" s="213">
        <f t="shared" si="87"/>
        <v>0</v>
      </c>
      <c r="AU224" s="7"/>
      <c r="AV224" s="238">
        <f>+IF(OR(+ROUND(O224,2)+ROUND(Q224,2)&gt;ROUND(P224,2)+ROUND(R224,2),+ABS(ROUND(O224,2)+ROUND(Q224,2))&gt;+ABS(ROUND(P224,2)+ROUND(R224,2))),+(ROUND(O224,2)+ROUND(Q224,2))-(ROUND(P224,2)+ROUND(R224,2)),0)</f>
        <v>0</v>
      </c>
      <c r="AW224" s="214"/>
      <c r="AX224" s="238">
        <f>+IF(OR(+ROUND(AC224,2)+ROUND(AE224,2)&gt;ROUND(AD224,2)+ROUND(AF224,2),+ABS(ROUND(AC224,2)+ROUND(AE224,2))&gt;+ABS(ROUND(AD224,2)+ROUND(AF224,2))),+(ROUND(AC224,2)+ROUND(AE224,2))-(ROUND(AD224,2)+ROUND(AF224,2)),0)</f>
        <v>0</v>
      </c>
      <c r="AY224" s="7"/>
      <c r="AZ224" s="7"/>
      <c r="BA224" s="7"/>
      <c r="BB224" s="7"/>
      <c r="BC224" s="7"/>
      <c r="BD224" s="7"/>
    </row>
    <row r="225" spans="1:56" x14ac:dyDescent="0.25">
      <c r="A225" s="218">
        <v>4830</v>
      </c>
      <c r="B225" s="219" t="s">
        <v>259</v>
      </c>
      <c r="C225" s="218"/>
      <c r="D225" s="220"/>
      <c r="E225" s="220"/>
      <c r="F225" s="220"/>
      <c r="G225" s="220"/>
      <c r="H225" s="220"/>
      <c r="I225" s="220"/>
      <c r="J225" s="220"/>
      <c r="K225" s="220"/>
      <c r="L225" s="261"/>
      <c r="M225" s="196" t="s">
        <v>56</v>
      </c>
      <c r="N225" s="222">
        <f t="shared" si="82"/>
        <v>4830</v>
      </c>
      <c r="O225" s="250">
        <v>0</v>
      </c>
      <c r="P225" s="251"/>
      <c r="Q225" s="200"/>
      <c r="R225" s="199"/>
      <c r="S225" s="252">
        <v>0</v>
      </c>
      <c r="T225" s="253">
        <f>+IF(ABS(+O225+Q225)&lt;=ABS(P225+R225),-O225+P225-Q225+R225,0)</f>
        <v>0</v>
      </c>
      <c r="U225" s="196"/>
      <c r="V225" s="225">
        <v>0</v>
      </c>
      <c r="W225" s="226">
        <v>0</v>
      </c>
      <c r="X225" s="254">
        <v>0</v>
      </c>
      <c r="Y225" s="255">
        <v>0</v>
      </c>
      <c r="Z225" s="254">
        <v>0</v>
      </c>
      <c r="AA225" s="256">
        <v>0</v>
      </c>
      <c r="AB225" s="196"/>
      <c r="AC225" s="250">
        <v>0</v>
      </c>
      <c r="AD225" s="251">
        <v>233326207.38</v>
      </c>
      <c r="AE225" s="200">
        <v>54491730.600000001</v>
      </c>
      <c r="AF225" s="199">
        <v>436398.67</v>
      </c>
      <c r="AG225" s="252">
        <v>0</v>
      </c>
      <c r="AH225" s="253">
        <f>+IF(ABS(+AC225+AE225)&lt;=ABS(AD225+AF225),-AC225+AD225-AE225+AF225,0)</f>
        <v>179270875.44999999</v>
      </c>
      <c r="AI225" s="196"/>
      <c r="AJ225" s="229">
        <f t="shared" si="81"/>
        <v>4830</v>
      </c>
      <c r="AK225" s="233">
        <v>0</v>
      </c>
      <c r="AL225" s="209">
        <f>+ROUND(+P225+W225+AD225,2)</f>
        <v>233326207.38</v>
      </c>
      <c r="AM225" s="201">
        <f t="shared" si="91"/>
        <v>54491730.600000001</v>
      </c>
      <c r="AN225" s="209">
        <f t="shared" si="91"/>
        <v>436398.67</v>
      </c>
      <c r="AO225" s="235">
        <v>0</v>
      </c>
      <c r="AP225" s="210">
        <f>+T225+AA225+AH225</f>
        <v>179270875.44999999</v>
      </c>
      <c r="AQ225" s="7"/>
      <c r="AR225" s="211">
        <f t="shared" si="85"/>
        <v>0</v>
      </c>
      <c r="AS225" s="212">
        <f t="shared" si="86"/>
        <v>0</v>
      </c>
      <c r="AT225" s="213">
        <f t="shared" si="87"/>
        <v>0</v>
      </c>
      <c r="AU225" s="7"/>
      <c r="AV225" s="238">
        <f>+IF(OR(+ROUND(O225,2)+ROUND(Q225,2)&gt;ROUND(P225,2)+ROUND(R225,2),+ABS(ROUND(O225,2)+ROUND(Q225,2))&gt;+ABS(ROUND(P225,2)+ROUND(R225,2))),+(ROUND(O225,2)+ROUND(Q225,2))-(ROUND(P225,2)+ROUND(R225,2)),0)</f>
        <v>0</v>
      </c>
      <c r="AW225" s="214"/>
      <c r="AX225" s="238">
        <f>+IF(OR(+ROUND(AC225,2)+ROUND(AE225,2)&gt;ROUND(AD225,2)+ROUND(AF225,2),+ABS(ROUND(AC225,2)+ROUND(AE225,2))&gt;+ABS(ROUND(AD225,2)+ROUND(AF225,2))),+(ROUND(AC225,2)+ROUND(AE225,2))-(ROUND(AD225,2)+ROUND(AF225,2)),0)</f>
        <v>0</v>
      </c>
      <c r="AY225" s="7"/>
      <c r="AZ225" s="7"/>
      <c r="BA225" s="7"/>
      <c r="BB225" s="7"/>
      <c r="BC225" s="7"/>
      <c r="BD225" s="7"/>
    </row>
    <row r="226" spans="1:56" x14ac:dyDescent="0.25">
      <c r="A226" s="218">
        <v>4831</v>
      </c>
      <c r="B226" s="219" t="s">
        <v>260</v>
      </c>
      <c r="C226" s="218"/>
      <c r="D226" s="220"/>
      <c r="E226" s="220"/>
      <c r="F226" s="220"/>
      <c r="G226" s="220"/>
      <c r="H226" s="220"/>
      <c r="I226" s="220"/>
      <c r="J226" s="220"/>
      <c r="K226" s="220"/>
      <c r="L226" s="261"/>
      <c r="M226" s="196" t="s">
        <v>56</v>
      </c>
      <c r="N226" s="222">
        <f t="shared" si="82"/>
        <v>4831</v>
      </c>
      <c r="O226" s="250">
        <v>0</v>
      </c>
      <c r="P226" s="251"/>
      <c r="Q226" s="200"/>
      <c r="R226" s="199"/>
      <c r="S226" s="252">
        <v>0</v>
      </c>
      <c r="T226" s="253">
        <f>+IF(ABS(+O226+Q226)&lt;=ABS(P226+R226),-O226+P226-Q226+R226,0)</f>
        <v>0</v>
      </c>
      <c r="U226" s="196"/>
      <c r="V226" s="225">
        <v>0</v>
      </c>
      <c r="W226" s="226">
        <v>0</v>
      </c>
      <c r="X226" s="254">
        <v>0</v>
      </c>
      <c r="Y226" s="255">
        <v>0</v>
      </c>
      <c r="Z226" s="254">
        <v>0</v>
      </c>
      <c r="AA226" s="256">
        <v>0</v>
      </c>
      <c r="AB226" s="196"/>
      <c r="AC226" s="250">
        <v>0</v>
      </c>
      <c r="AD226" s="251"/>
      <c r="AE226" s="302"/>
      <c r="AF226" s="199"/>
      <c r="AG226" s="252">
        <v>0</v>
      </c>
      <c r="AH226" s="253">
        <f>+IF(ABS(+AC226+AE226)&lt;=ABS(AD226+AF226),-AC226+AD226-AE226+AF226,0)</f>
        <v>0</v>
      </c>
      <c r="AI226" s="196"/>
      <c r="AJ226" s="229">
        <f t="shared" si="81"/>
        <v>4831</v>
      </c>
      <c r="AK226" s="233">
        <v>0</v>
      </c>
      <c r="AL226" s="209">
        <f>+ROUND(+P226+W226+AD226,2)</f>
        <v>0</v>
      </c>
      <c r="AM226" s="201">
        <f t="shared" si="91"/>
        <v>0</v>
      </c>
      <c r="AN226" s="209">
        <f t="shared" si="91"/>
        <v>0</v>
      </c>
      <c r="AO226" s="235">
        <v>0</v>
      </c>
      <c r="AP226" s="210">
        <f>+T226+AA226+AH226</f>
        <v>0</v>
      </c>
      <c r="AQ226" s="7"/>
      <c r="AR226" s="211">
        <f t="shared" si="85"/>
        <v>0</v>
      </c>
      <c r="AS226" s="212">
        <f t="shared" si="86"/>
        <v>0</v>
      </c>
      <c r="AT226" s="213">
        <f t="shared" si="87"/>
        <v>0</v>
      </c>
      <c r="AU226" s="7"/>
      <c r="AV226" s="238">
        <f>+IF(OR(+ROUND(O226,2)+ROUND(Q226,2)&gt;ROUND(P226,2)+ROUND(R226,2),+ABS(ROUND(O226,2)+ROUND(Q226,2))&gt;+ABS(ROUND(P226,2)+ROUND(R226,2))),+(ROUND(O226,2)+ROUND(Q226,2))-(ROUND(P226,2)+ROUND(R226,2)),0)</f>
        <v>0</v>
      </c>
      <c r="AW226" s="214"/>
      <c r="AX226" s="238">
        <f>+IF(OR(+ROUND(AC226,2)+ROUND(AE226,2)&gt;ROUND(AD226,2)+ROUND(AF226,2),+ABS(ROUND(AC226,2)+ROUND(AE226,2))&gt;+ABS(ROUND(AD226,2)+ROUND(AF226,2))),+(ROUND(AC226,2)+ROUND(AE226,2))-(ROUND(AD226,2)+ROUND(AF226,2)),0)</f>
        <v>0</v>
      </c>
      <c r="AY226" s="7"/>
      <c r="AZ226" s="7"/>
      <c r="BA226" s="7"/>
      <c r="BB226" s="7"/>
      <c r="BC226" s="7"/>
      <c r="BD226" s="7"/>
    </row>
    <row r="227" spans="1:56" x14ac:dyDescent="0.25">
      <c r="A227" s="218">
        <v>4832</v>
      </c>
      <c r="B227" s="219" t="s">
        <v>261</v>
      </c>
      <c r="C227" s="218"/>
      <c r="D227" s="220"/>
      <c r="E227" s="220"/>
      <c r="F227" s="220"/>
      <c r="G227" s="220"/>
      <c r="H227" s="220"/>
      <c r="I227" s="220"/>
      <c r="J227" s="220"/>
      <c r="K227" s="220"/>
      <c r="L227" s="261"/>
      <c r="M227" s="196" t="s">
        <v>56</v>
      </c>
      <c r="N227" s="222">
        <f t="shared" si="82"/>
        <v>4832</v>
      </c>
      <c r="O227" s="250">
        <v>0</v>
      </c>
      <c r="P227" s="251"/>
      <c r="Q227" s="200"/>
      <c r="R227" s="199"/>
      <c r="S227" s="252">
        <v>0</v>
      </c>
      <c r="T227" s="253">
        <f>+IF(ABS(+O227+Q227)&lt;=ABS(P227+R227),-O227+P227-Q227+R227,0)</f>
        <v>0</v>
      </c>
      <c r="U227" s="196"/>
      <c r="V227" s="225">
        <v>0</v>
      </c>
      <c r="W227" s="226">
        <v>0</v>
      </c>
      <c r="X227" s="254">
        <v>0</v>
      </c>
      <c r="Y227" s="255">
        <v>0</v>
      </c>
      <c r="Z227" s="254">
        <v>0</v>
      </c>
      <c r="AA227" s="256">
        <v>0</v>
      </c>
      <c r="AB227" s="196"/>
      <c r="AC227" s="250">
        <v>0</v>
      </c>
      <c r="AD227" s="251"/>
      <c r="AE227" s="200"/>
      <c r="AF227" s="199"/>
      <c r="AG227" s="252">
        <v>0</v>
      </c>
      <c r="AH227" s="253">
        <f>+IF(ABS(+AC227+AE227)&lt;=ABS(AD227+AF227),-AC227+AD227-AE227+AF227,0)</f>
        <v>0</v>
      </c>
      <c r="AI227" s="196"/>
      <c r="AJ227" s="229">
        <f t="shared" si="81"/>
        <v>4832</v>
      </c>
      <c r="AK227" s="233">
        <v>0</v>
      </c>
      <c r="AL227" s="209">
        <f>+ROUND(+P227+W227+AD227,2)</f>
        <v>0</v>
      </c>
      <c r="AM227" s="201">
        <f t="shared" si="91"/>
        <v>0</v>
      </c>
      <c r="AN227" s="209">
        <f t="shared" si="91"/>
        <v>0</v>
      </c>
      <c r="AO227" s="235">
        <v>0</v>
      </c>
      <c r="AP227" s="210">
        <f>+T227+AA227+AH227</f>
        <v>0</v>
      </c>
      <c r="AQ227" s="7"/>
      <c r="AR227" s="211">
        <f t="shared" si="85"/>
        <v>0</v>
      </c>
      <c r="AS227" s="212">
        <f t="shared" si="86"/>
        <v>0</v>
      </c>
      <c r="AT227" s="213">
        <f t="shared" si="87"/>
        <v>0</v>
      </c>
      <c r="AU227" s="7"/>
      <c r="AV227" s="238">
        <f>+IF(OR(+ROUND(O227,2)+ROUND(Q227,2)&gt;ROUND(P227,2)+ROUND(R227,2),+ABS(ROUND(O227,2)+ROUND(Q227,2))&gt;+ABS(ROUND(P227,2)+ROUND(R227,2))),+(ROUND(O227,2)+ROUND(Q227,2))-(ROUND(P227,2)+ROUND(R227,2)),0)</f>
        <v>0</v>
      </c>
      <c r="AW227" s="214"/>
      <c r="AX227" s="238">
        <f>+IF(OR(+ROUND(AC227,2)+ROUND(AE227,2)&gt;ROUND(AD227,2)+ROUND(AF227,2),+ABS(ROUND(AC227,2)+ROUND(AE227,2))&gt;+ABS(ROUND(AD227,2)+ROUND(AF227,2))),+(ROUND(AC227,2)+ROUND(AE227,2))-(ROUND(AD227,2)+ROUND(AF227,2)),0)</f>
        <v>0</v>
      </c>
      <c r="AY227" s="7"/>
      <c r="AZ227" s="7"/>
      <c r="BA227" s="7"/>
      <c r="BB227" s="7"/>
      <c r="BC227" s="7"/>
      <c r="BD227" s="7"/>
    </row>
    <row r="228" spans="1:56" x14ac:dyDescent="0.25">
      <c r="A228" s="218">
        <v>4835</v>
      </c>
      <c r="B228" s="219" t="s">
        <v>262</v>
      </c>
      <c r="C228" s="218"/>
      <c r="D228" s="220"/>
      <c r="E228" s="220"/>
      <c r="F228" s="220"/>
      <c r="G228" s="220"/>
      <c r="H228" s="220"/>
      <c r="I228" s="220"/>
      <c r="J228" s="220"/>
      <c r="K228" s="220"/>
      <c r="L228" s="261"/>
      <c r="M228" s="196" t="s">
        <v>56</v>
      </c>
      <c r="N228" s="222">
        <f t="shared" si="82"/>
        <v>4835</v>
      </c>
      <c r="O228" s="250">
        <v>0</v>
      </c>
      <c r="P228" s="251"/>
      <c r="Q228" s="200"/>
      <c r="R228" s="199"/>
      <c r="S228" s="252">
        <v>0</v>
      </c>
      <c r="T228" s="253">
        <f>+IF(ABS(+O228+Q228)&lt;=ABS(P228+R228),-O228+P228-Q228+R228,0)</f>
        <v>0</v>
      </c>
      <c r="U228" s="196"/>
      <c r="V228" s="225">
        <v>0</v>
      </c>
      <c r="W228" s="226">
        <v>0</v>
      </c>
      <c r="X228" s="254">
        <v>0</v>
      </c>
      <c r="Y228" s="255">
        <v>0</v>
      </c>
      <c r="Z228" s="254">
        <v>0</v>
      </c>
      <c r="AA228" s="256">
        <v>0</v>
      </c>
      <c r="AB228" s="196"/>
      <c r="AC228" s="250">
        <v>0</v>
      </c>
      <c r="AD228" s="251"/>
      <c r="AE228" s="200"/>
      <c r="AF228" s="199"/>
      <c r="AG228" s="252">
        <v>0</v>
      </c>
      <c r="AH228" s="253">
        <f>+IF(ABS(+AC228+AE228)&lt;=ABS(AD228+AF228),-AC228+AD228-AE228+AF228,0)</f>
        <v>0</v>
      </c>
      <c r="AI228" s="196"/>
      <c r="AJ228" s="229">
        <f t="shared" si="81"/>
        <v>4835</v>
      </c>
      <c r="AK228" s="233">
        <v>0</v>
      </c>
      <c r="AL228" s="209">
        <f>+ROUND(+P228+W228+AD228,2)</f>
        <v>0</v>
      </c>
      <c r="AM228" s="201">
        <f t="shared" si="91"/>
        <v>0</v>
      </c>
      <c r="AN228" s="209">
        <f t="shared" si="91"/>
        <v>0</v>
      </c>
      <c r="AO228" s="235">
        <v>0</v>
      </c>
      <c r="AP228" s="210">
        <f>+T228+AA228+AH228</f>
        <v>0</v>
      </c>
      <c r="AQ228" s="7"/>
      <c r="AR228" s="211">
        <f t="shared" si="85"/>
        <v>0</v>
      </c>
      <c r="AS228" s="212">
        <f t="shared" si="86"/>
        <v>0</v>
      </c>
      <c r="AT228" s="213">
        <f t="shared" si="87"/>
        <v>0</v>
      </c>
      <c r="AU228" s="7"/>
      <c r="AV228" s="238">
        <f>+IF(OR(+ROUND(O228,2)+ROUND(Q228,2)&gt;ROUND(P228,2)+ROUND(R228,2),+ABS(ROUND(O228,2)+ROUND(Q228,2))&gt;+ABS(ROUND(P228,2)+ROUND(R228,2))),+(ROUND(O228,2)+ROUND(Q228,2))-(ROUND(P228,2)+ROUND(R228,2)),0)</f>
        <v>0</v>
      </c>
      <c r="AW228" s="214"/>
      <c r="AX228" s="238">
        <f>+IF(OR(+ROUND(AC228,2)+ROUND(AE228,2)&gt;ROUND(AD228,2)+ROUND(AF228,2),+ABS(ROUND(AC228,2)+ROUND(AE228,2))&gt;+ABS(ROUND(AD228,2)+ROUND(AF228,2))),+(ROUND(AC228,2)+ROUND(AE228,2))-(ROUND(AD228,2)+ROUND(AF228,2)),0)</f>
        <v>0</v>
      </c>
      <c r="AY228" s="7"/>
      <c r="AZ228" s="7"/>
      <c r="BA228" s="7"/>
      <c r="BB228" s="7"/>
      <c r="BC228" s="7"/>
      <c r="BD228" s="7"/>
    </row>
    <row r="229" spans="1:56" x14ac:dyDescent="0.25">
      <c r="A229" s="218">
        <v>4841</v>
      </c>
      <c r="B229" s="219" t="s">
        <v>263</v>
      </c>
      <c r="C229" s="218"/>
      <c r="D229" s="220"/>
      <c r="E229" s="220"/>
      <c r="F229" s="220"/>
      <c r="G229" s="220"/>
      <c r="H229" s="220"/>
      <c r="I229" s="220"/>
      <c r="J229" s="220"/>
      <c r="K229" s="220"/>
      <c r="L229" s="261"/>
      <c r="M229" s="196" t="s">
        <v>56</v>
      </c>
      <c r="N229" s="222">
        <f t="shared" si="82"/>
        <v>4841</v>
      </c>
      <c r="O229" s="259"/>
      <c r="P229" s="257">
        <v>0</v>
      </c>
      <c r="Q229" s="200"/>
      <c r="R229" s="199"/>
      <c r="S229" s="260">
        <f>+IF(ABS(+O229+Q229)&gt;=ABS(P229+R229),+O229-P229+Q229-R229,0)</f>
        <v>0</v>
      </c>
      <c r="T229" s="258">
        <v>0</v>
      </c>
      <c r="U229" s="196"/>
      <c r="V229" s="225">
        <v>0</v>
      </c>
      <c r="W229" s="226">
        <v>0</v>
      </c>
      <c r="X229" s="254">
        <v>0</v>
      </c>
      <c r="Y229" s="255">
        <v>0</v>
      </c>
      <c r="Z229" s="254">
        <v>0</v>
      </c>
      <c r="AA229" s="256">
        <v>0</v>
      </c>
      <c r="AB229" s="196"/>
      <c r="AC229" s="259"/>
      <c r="AD229" s="257">
        <v>0</v>
      </c>
      <c r="AE229" s="200"/>
      <c r="AF229" s="199"/>
      <c r="AG229" s="260">
        <f>+IF(ABS(+AC229+AE229)&gt;=ABS(AD229+AF229),+AC229-AD229+AE229-AF229,0)</f>
        <v>0</v>
      </c>
      <c r="AH229" s="258">
        <v>0</v>
      </c>
      <c r="AI229" s="196"/>
      <c r="AJ229" s="229">
        <f t="shared" si="81"/>
        <v>4841</v>
      </c>
      <c r="AK229" s="208">
        <f>+ROUND(+O229+V229+AC229,2)</f>
        <v>0</v>
      </c>
      <c r="AL229" s="234">
        <v>0</v>
      </c>
      <c r="AM229" s="201">
        <f t="shared" si="91"/>
        <v>0</v>
      </c>
      <c r="AN229" s="209">
        <f t="shared" si="91"/>
        <v>0</v>
      </c>
      <c r="AO229" s="201">
        <f>+S229+Z229+AG229</f>
        <v>0</v>
      </c>
      <c r="AP229" s="236">
        <v>0</v>
      </c>
      <c r="AQ229" s="7"/>
      <c r="AR229" s="211">
        <f t="shared" ref="AR229:AR234" si="93">+ROUND(+SUM(AK229-AL229)-SUM(O229-P229)-SUM(V229-W229)-SUM(AC229-AD229),2)</f>
        <v>0</v>
      </c>
      <c r="AS229" s="212">
        <f t="shared" si="86"/>
        <v>0</v>
      </c>
      <c r="AT229" s="213">
        <f t="shared" si="87"/>
        <v>0</v>
      </c>
      <c r="AU229" s="7"/>
      <c r="AV229" s="243">
        <f>+IF(OR(ROUND(P229,2)+ROUND(R229,2)&gt;+ROUND(O229,2)+ROUND(Q229,2),+ABS(ROUND(P229,2)+ROUND(R229,2))&gt;+ABS(ROUND(O229,2)+ROUND(Q229,2))),+(ROUND(P229,2)+ROUND(R229,2))-(ROUND(O229,2)+ROUND(Q229,2)),0)</f>
        <v>0</v>
      </c>
      <c r="AW229" s="214"/>
      <c r="AX229" s="243">
        <f>+IF(OR(ROUND(AD229,2)+ROUND(AF229,2)&gt;+ROUND(AC229,2)+ROUND(AE229,2),+ABS(ROUND(AD229,2)+ROUND(AF229,2))&gt;+ABS(ROUND(AC229,2)+ROUND(AE229,2))),+(ROUND(AD229,2)+ROUND(AF229,2))-(ROUND(AC229,2)+ROUND(AE229,2)),0)</f>
        <v>0</v>
      </c>
      <c r="AY229" s="7"/>
      <c r="AZ229" s="7"/>
      <c r="BA229" s="7"/>
      <c r="BB229" s="7"/>
      <c r="BC229" s="7"/>
      <c r="BD229" s="7"/>
    </row>
    <row r="230" spans="1:56" x14ac:dyDescent="0.25">
      <c r="A230" s="218">
        <v>4843</v>
      </c>
      <c r="B230" s="219" t="s">
        <v>264</v>
      </c>
      <c r="C230" s="218"/>
      <c r="D230" s="220"/>
      <c r="E230" s="220"/>
      <c r="F230" s="220"/>
      <c r="G230" s="220"/>
      <c r="H230" s="220"/>
      <c r="I230" s="220"/>
      <c r="J230" s="220"/>
      <c r="K230" s="220"/>
      <c r="L230" s="261"/>
      <c r="M230" s="196" t="s">
        <v>56</v>
      </c>
      <c r="N230" s="222">
        <f t="shared" si="82"/>
        <v>4843</v>
      </c>
      <c r="O230" s="259"/>
      <c r="P230" s="257">
        <v>0</v>
      </c>
      <c r="Q230" s="200"/>
      <c r="R230" s="199"/>
      <c r="S230" s="260">
        <f>+IF(ABS(+O230+Q230)&gt;=ABS(P230+R230),+O230-P230+Q230-R230,0)</f>
        <v>0</v>
      </c>
      <c r="T230" s="258">
        <v>0</v>
      </c>
      <c r="U230" s="196"/>
      <c r="V230" s="225">
        <v>0</v>
      </c>
      <c r="W230" s="226">
        <v>0</v>
      </c>
      <c r="X230" s="254">
        <v>0</v>
      </c>
      <c r="Y230" s="255">
        <v>0</v>
      </c>
      <c r="Z230" s="254">
        <v>0</v>
      </c>
      <c r="AA230" s="256">
        <v>0</v>
      </c>
      <c r="AB230" s="196"/>
      <c r="AC230" s="259"/>
      <c r="AD230" s="257">
        <v>0</v>
      </c>
      <c r="AE230" s="302"/>
      <c r="AF230" s="199"/>
      <c r="AG230" s="260">
        <f>+IF(ABS(+AC230+AE230)&gt;=ABS(AD230+AF230),+AC230-AD230+AE230-AF230,0)</f>
        <v>0</v>
      </c>
      <c r="AH230" s="258">
        <v>0</v>
      </c>
      <c r="AI230" s="196"/>
      <c r="AJ230" s="229">
        <f t="shared" si="81"/>
        <v>4843</v>
      </c>
      <c r="AK230" s="208">
        <f>+ROUND(+O230+V230+AC230,2)</f>
        <v>0</v>
      </c>
      <c r="AL230" s="234">
        <v>0</v>
      </c>
      <c r="AM230" s="201">
        <f t="shared" si="91"/>
        <v>0</v>
      </c>
      <c r="AN230" s="209">
        <f t="shared" si="91"/>
        <v>0</v>
      </c>
      <c r="AO230" s="201">
        <f>+S230+Z230+AG230</f>
        <v>0</v>
      </c>
      <c r="AP230" s="236">
        <v>0</v>
      </c>
      <c r="AQ230" s="7"/>
      <c r="AR230" s="211">
        <f t="shared" si="93"/>
        <v>0</v>
      </c>
      <c r="AS230" s="212">
        <f t="shared" si="86"/>
        <v>0</v>
      </c>
      <c r="AT230" s="213">
        <f t="shared" si="87"/>
        <v>0</v>
      </c>
      <c r="AU230" s="7"/>
      <c r="AV230" s="243">
        <f>+IF(OR(ROUND(P230,2)+ROUND(R230,2)&gt;+ROUND(O230,2)+ROUND(Q230,2),+ABS(ROUND(P230,2)+ROUND(R230,2))&gt;+ABS(ROUND(O230,2)+ROUND(Q230,2))),+(ROUND(P230,2)+ROUND(R230,2))-(ROUND(O230,2)+ROUND(Q230,2)),0)</f>
        <v>0</v>
      </c>
      <c r="AW230" s="214"/>
      <c r="AX230" s="243">
        <f>+IF(OR(ROUND(AD230,2)+ROUND(AF230,2)&gt;+ROUND(AC230,2)+ROUND(AE230,2),+ABS(ROUND(AD230,2)+ROUND(AF230,2))&gt;+ABS(ROUND(AC230,2)+ROUND(AE230,2))),+(ROUND(AD230,2)+ROUND(AF230,2))-(ROUND(AC230,2)+ROUND(AE230,2)),0)</f>
        <v>0</v>
      </c>
      <c r="AY230" s="7"/>
      <c r="AZ230" s="7"/>
      <c r="BA230" s="7"/>
      <c r="BB230" s="7"/>
      <c r="BC230" s="7"/>
      <c r="BD230" s="7"/>
    </row>
    <row r="231" spans="1:56" x14ac:dyDescent="0.25">
      <c r="A231" s="218">
        <v>4844</v>
      </c>
      <c r="B231" s="219" t="s">
        <v>265</v>
      </c>
      <c r="C231" s="218"/>
      <c r="D231" s="220"/>
      <c r="E231" s="220"/>
      <c r="F231" s="220"/>
      <c r="G231" s="220"/>
      <c r="H231" s="220"/>
      <c r="I231" s="220"/>
      <c r="J231" s="220"/>
      <c r="K231" s="220"/>
      <c r="L231" s="261"/>
      <c r="M231" s="196" t="s">
        <v>56</v>
      </c>
      <c r="N231" s="222">
        <f t="shared" si="82"/>
        <v>4844</v>
      </c>
      <c r="O231" s="259"/>
      <c r="P231" s="257">
        <v>0</v>
      </c>
      <c r="Q231" s="200"/>
      <c r="R231" s="199"/>
      <c r="S231" s="260">
        <f>+IF(ABS(+O231+Q231)&gt;=ABS(P231+R231),+O231-P231+Q231-R231,0)</f>
        <v>0</v>
      </c>
      <c r="T231" s="258">
        <v>0</v>
      </c>
      <c r="U231" s="196"/>
      <c r="V231" s="225">
        <v>0</v>
      </c>
      <c r="W231" s="226">
        <v>0</v>
      </c>
      <c r="X231" s="254">
        <v>0</v>
      </c>
      <c r="Y231" s="255">
        <v>0</v>
      </c>
      <c r="Z231" s="254">
        <v>0</v>
      </c>
      <c r="AA231" s="256">
        <v>0</v>
      </c>
      <c r="AB231" s="196"/>
      <c r="AC231" s="259"/>
      <c r="AD231" s="257">
        <v>0</v>
      </c>
      <c r="AE231" s="200"/>
      <c r="AF231" s="199"/>
      <c r="AG231" s="260">
        <f>+IF(ABS(+AC231+AE231)&gt;=ABS(AD231+AF231),+AC231-AD231+AE231-AF231,0)</f>
        <v>0</v>
      </c>
      <c r="AH231" s="258">
        <v>0</v>
      </c>
      <c r="AI231" s="196"/>
      <c r="AJ231" s="229">
        <f t="shared" si="81"/>
        <v>4844</v>
      </c>
      <c r="AK231" s="208">
        <f>+ROUND(+O231+V231+AC231,2)</f>
        <v>0</v>
      </c>
      <c r="AL231" s="234">
        <v>0</v>
      </c>
      <c r="AM231" s="201">
        <f t="shared" ref="AM231:AN240" si="94">+ROUND(+Q231+X231+AE231,2)</f>
        <v>0</v>
      </c>
      <c r="AN231" s="209">
        <f t="shared" si="94"/>
        <v>0</v>
      </c>
      <c r="AO231" s="201">
        <f>+S231+Z231+AG231</f>
        <v>0</v>
      </c>
      <c r="AP231" s="236">
        <v>0</v>
      </c>
      <c r="AQ231" s="7"/>
      <c r="AR231" s="211">
        <f t="shared" si="93"/>
        <v>0</v>
      </c>
      <c r="AS231" s="212">
        <f t="shared" si="86"/>
        <v>0</v>
      </c>
      <c r="AT231" s="213">
        <f t="shared" si="87"/>
        <v>0</v>
      </c>
      <c r="AU231" s="7"/>
      <c r="AV231" s="243">
        <f>+IF(OR(ROUND(P231,2)+ROUND(R231,2)&gt;+ROUND(O231,2)+ROUND(Q231,2),+ABS(ROUND(P231,2)+ROUND(R231,2))&gt;+ABS(ROUND(O231,2)+ROUND(Q231,2))),+(ROUND(P231,2)+ROUND(R231,2))-(ROUND(O231,2)+ROUND(Q231,2)),0)</f>
        <v>0</v>
      </c>
      <c r="AW231" s="214"/>
      <c r="AX231" s="243">
        <f>+IF(OR(ROUND(AD231,2)+ROUND(AF231,2)&gt;+ROUND(AC231,2)+ROUND(AE231,2),+ABS(ROUND(AD231,2)+ROUND(AF231,2))&gt;+ABS(ROUND(AC231,2)+ROUND(AE231,2))),+(ROUND(AD231,2)+ROUND(AF231,2))-(ROUND(AC231,2)+ROUND(AE231,2)),0)</f>
        <v>0</v>
      </c>
      <c r="AY231" s="7"/>
      <c r="AZ231" s="7"/>
      <c r="BA231" s="7"/>
      <c r="BB231" s="7"/>
      <c r="BC231" s="7"/>
      <c r="BD231" s="7"/>
    </row>
    <row r="232" spans="1:56" x14ac:dyDescent="0.25">
      <c r="A232" s="218">
        <v>4845</v>
      </c>
      <c r="B232" s="219" t="s">
        <v>266</v>
      </c>
      <c r="C232" s="218"/>
      <c r="D232" s="220"/>
      <c r="E232" s="220"/>
      <c r="F232" s="220"/>
      <c r="G232" s="220"/>
      <c r="H232" s="220"/>
      <c r="I232" s="220"/>
      <c r="J232" s="220"/>
      <c r="K232" s="220"/>
      <c r="L232" s="261"/>
      <c r="M232" s="196" t="s">
        <v>56</v>
      </c>
      <c r="N232" s="222">
        <f t="shared" si="82"/>
        <v>4845</v>
      </c>
      <c r="O232" s="250">
        <v>0</v>
      </c>
      <c r="P232" s="251"/>
      <c r="Q232" s="200"/>
      <c r="R232" s="199"/>
      <c r="S232" s="252">
        <v>0</v>
      </c>
      <c r="T232" s="253">
        <f>+IF(ABS(+O232+Q232)&lt;=ABS(P232+R232),-O232+P232-Q232+R232,0)</f>
        <v>0</v>
      </c>
      <c r="U232" s="196"/>
      <c r="V232" s="225">
        <v>0</v>
      </c>
      <c r="W232" s="226">
        <v>0</v>
      </c>
      <c r="X232" s="254">
        <v>0</v>
      </c>
      <c r="Y232" s="255">
        <v>0</v>
      </c>
      <c r="Z232" s="254">
        <v>0</v>
      </c>
      <c r="AA232" s="256">
        <v>0</v>
      </c>
      <c r="AB232" s="196"/>
      <c r="AC232" s="250">
        <v>0</v>
      </c>
      <c r="AD232" s="251"/>
      <c r="AE232" s="200"/>
      <c r="AF232" s="199"/>
      <c r="AG232" s="252">
        <v>0</v>
      </c>
      <c r="AH232" s="253">
        <f>+IF(ABS(+AC232+AE232)&lt;=ABS(AD232+AF232),-AC232+AD232-AE232+AF232,0)</f>
        <v>0</v>
      </c>
      <c r="AI232" s="196"/>
      <c r="AJ232" s="229">
        <f t="shared" si="81"/>
        <v>4845</v>
      </c>
      <c r="AK232" s="233">
        <v>0</v>
      </c>
      <c r="AL232" s="209">
        <f>+ROUND(+P232+W232+AD232,2)</f>
        <v>0</v>
      </c>
      <c r="AM232" s="201">
        <f t="shared" si="94"/>
        <v>0</v>
      </c>
      <c r="AN232" s="209">
        <f t="shared" si="94"/>
        <v>0</v>
      </c>
      <c r="AO232" s="235">
        <v>0</v>
      </c>
      <c r="AP232" s="210">
        <f>+T232+AA232+AH232</f>
        <v>0</v>
      </c>
      <c r="AQ232" s="7"/>
      <c r="AR232" s="211">
        <f t="shared" si="93"/>
        <v>0</v>
      </c>
      <c r="AS232" s="212">
        <f t="shared" si="86"/>
        <v>0</v>
      </c>
      <c r="AT232" s="213">
        <f t="shared" si="87"/>
        <v>0</v>
      </c>
      <c r="AU232" s="7"/>
      <c r="AV232" s="238">
        <f>+IF(OR(+ROUND(O232,2)+ROUND(Q232,2)&gt;ROUND(P232,2)+ROUND(R232,2),+ABS(ROUND(O232,2)+ROUND(Q232,2))&gt;+ABS(ROUND(P232,2)+ROUND(R232,2))),+(ROUND(O232,2)+ROUND(Q232,2))-(ROUND(P232,2)+ROUND(R232,2)),0)</f>
        <v>0</v>
      </c>
      <c r="AW232" s="214"/>
      <c r="AX232" s="238">
        <f>+IF(OR(+ROUND(AC232,2)+ROUND(AE232,2)&gt;ROUND(AD232,2)+ROUND(AF232,2),+ABS(ROUND(AC232,2)+ROUND(AE232,2))&gt;+ABS(ROUND(AD232,2)+ROUND(AF232,2))),+(ROUND(AC232,2)+ROUND(AE232,2))-(ROUND(AD232,2)+ROUND(AF232,2)),0)</f>
        <v>0</v>
      </c>
      <c r="AY232" s="7"/>
      <c r="AZ232" s="7"/>
      <c r="BA232" s="7"/>
      <c r="BB232" s="7"/>
      <c r="BC232" s="7"/>
      <c r="BD232" s="7"/>
    </row>
    <row r="233" spans="1:56" x14ac:dyDescent="0.25">
      <c r="A233" s="218">
        <v>4847</v>
      </c>
      <c r="B233" s="219" t="s">
        <v>267</v>
      </c>
      <c r="C233" s="218"/>
      <c r="D233" s="220"/>
      <c r="E233" s="220"/>
      <c r="F233" s="220"/>
      <c r="G233" s="220"/>
      <c r="H233" s="220"/>
      <c r="I233" s="220"/>
      <c r="J233" s="220"/>
      <c r="K233" s="220"/>
      <c r="L233" s="261"/>
      <c r="M233" s="196" t="s">
        <v>56</v>
      </c>
      <c r="N233" s="222">
        <f t="shared" si="82"/>
        <v>4847</v>
      </c>
      <c r="O233" s="250">
        <v>0</v>
      </c>
      <c r="P233" s="251"/>
      <c r="Q233" s="200"/>
      <c r="R233" s="199"/>
      <c r="S233" s="252">
        <v>0</v>
      </c>
      <c r="T233" s="253">
        <f>+IF(ABS(+O233+Q233)&lt;=ABS(P233+R233),-O233+P233-Q233+R233,0)</f>
        <v>0</v>
      </c>
      <c r="U233" s="196"/>
      <c r="V233" s="225">
        <v>0</v>
      </c>
      <c r="W233" s="226">
        <v>0</v>
      </c>
      <c r="X233" s="254">
        <v>0</v>
      </c>
      <c r="Y233" s="255">
        <v>0</v>
      </c>
      <c r="Z233" s="254">
        <v>0</v>
      </c>
      <c r="AA233" s="256">
        <v>0</v>
      </c>
      <c r="AB233" s="196"/>
      <c r="AC233" s="250">
        <v>0</v>
      </c>
      <c r="AD233" s="251"/>
      <c r="AE233" s="302"/>
      <c r="AF233" s="199"/>
      <c r="AG233" s="252">
        <v>0</v>
      </c>
      <c r="AH233" s="253">
        <f>+IF(ABS(+AC233+AE233)&lt;=ABS(AD233+AF233),-AC233+AD233-AE233+AF233,0)</f>
        <v>0</v>
      </c>
      <c r="AI233" s="196"/>
      <c r="AJ233" s="229">
        <f t="shared" si="81"/>
        <v>4847</v>
      </c>
      <c r="AK233" s="233">
        <v>0</v>
      </c>
      <c r="AL233" s="209">
        <f>+ROUND(+P233+W233+AD233,2)</f>
        <v>0</v>
      </c>
      <c r="AM233" s="201">
        <f t="shared" si="94"/>
        <v>0</v>
      </c>
      <c r="AN233" s="209">
        <f t="shared" si="94"/>
        <v>0</v>
      </c>
      <c r="AO233" s="235">
        <v>0</v>
      </c>
      <c r="AP233" s="210">
        <f>+T233+AA233+AH233</f>
        <v>0</v>
      </c>
      <c r="AQ233" s="7"/>
      <c r="AR233" s="211">
        <f t="shared" si="93"/>
        <v>0</v>
      </c>
      <c r="AS233" s="212">
        <f t="shared" si="86"/>
        <v>0</v>
      </c>
      <c r="AT233" s="213">
        <f t="shared" si="87"/>
        <v>0</v>
      </c>
      <c r="AU233" s="7"/>
      <c r="AV233" s="238">
        <f>+IF(OR(+ROUND(O233,2)+ROUND(Q233,2)&gt;ROUND(P233,2)+ROUND(R233,2),+ABS(ROUND(O233,2)+ROUND(Q233,2))&gt;+ABS(ROUND(P233,2)+ROUND(R233,2))),+(ROUND(O233,2)+ROUND(Q233,2))-(ROUND(P233,2)+ROUND(R233,2)),0)</f>
        <v>0</v>
      </c>
      <c r="AW233" s="214"/>
      <c r="AX233" s="238">
        <f>+IF(OR(+ROUND(AC233,2)+ROUND(AE233,2)&gt;ROUND(AD233,2)+ROUND(AF233,2),+ABS(ROUND(AC233,2)+ROUND(AE233,2))&gt;+ABS(ROUND(AD233,2)+ROUND(AF233,2))),+(ROUND(AC233,2)+ROUND(AE233,2))-(ROUND(AD233,2)+ROUND(AF233,2)),0)</f>
        <v>0</v>
      </c>
      <c r="AY233" s="7"/>
      <c r="AZ233" s="7"/>
      <c r="BA233" s="7"/>
      <c r="BB233" s="7"/>
      <c r="BC233" s="7"/>
      <c r="BD233" s="7"/>
    </row>
    <row r="234" spans="1:56" x14ac:dyDescent="0.25">
      <c r="A234" s="218">
        <v>4848</v>
      </c>
      <c r="B234" s="219" t="s">
        <v>268</v>
      </c>
      <c r="C234" s="218"/>
      <c r="D234" s="220"/>
      <c r="E234" s="220"/>
      <c r="F234" s="220"/>
      <c r="G234" s="220"/>
      <c r="H234" s="220"/>
      <c r="I234" s="220"/>
      <c r="J234" s="220"/>
      <c r="K234" s="220"/>
      <c r="L234" s="261"/>
      <c r="M234" s="196" t="s">
        <v>56</v>
      </c>
      <c r="N234" s="222">
        <f t="shared" si="82"/>
        <v>4848</v>
      </c>
      <c r="O234" s="250">
        <v>0</v>
      </c>
      <c r="P234" s="251"/>
      <c r="Q234" s="200"/>
      <c r="R234" s="199"/>
      <c r="S234" s="252">
        <v>0</v>
      </c>
      <c r="T234" s="253">
        <f>+IF(ABS(+O234+Q234)&lt;=ABS(P234+R234),-O234+P234-Q234+R234,0)</f>
        <v>0</v>
      </c>
      <c r="U234" s="196"/>
      <c r="V234" s="225">
        <v>0</v>
      </c>
      <c r="W234" s="226">
        <v>0</v>
      </c>
      <c r="X234" s="254">
        <v>0</v>
      </c>
      <c r="Y234" s="255">
        <v>0</v>
      </c>
      <c r="Z234" s="254">
        <v>0</v>
      </c>
      <c r="AA234" s="256">
        <v>0</v>
      </c>
      <c r="AB234" s="196"/>
      <c r="AC234" s="250">
        <v>0</v>
      </c>
      <c r="AD234" s="251"/>
      <c r="AE234" s="200"/>
      <c r="AF234" s="199"/>
      <c r="AG234" s="252">
        <v>0</v>
      </c>
      <c r="AH234" s="253">
        <f>+IF(ABS(+AC234+AE234)&lt;=ABS(AD234+AF234),-AC234+AD234-AE234+AF234,0)</f>
        <v>0</v>
      </c>
      <c r="AI234" s="196"/>
      <c r="AJ234" s="229">
        <f t="shared" si="81"/>
        <v>4848</v>
      </c>
      <c r="AK234" s="233">
        <v>0</v>
      </c>
      <c r="AL234" s="209">
        <f>+ROUND(+P234+W234+AD234,2)</f>
        <v>0</v>
      </c>
      <c r="AM234" s="201">
        <f t="shared" si="94"/>
        <v>0</v>
      </c>
      <c r="AN234" s="209">
        <f t="shared" si="94"/>
        <v>0</v>
      </c>
      <c r="AO234" s="235">
        <v>0</v>
      </c>
      <c r="AP234" s="210">
        <f>+T234+AA234+AH234</f>
        <v>0</v>
      </c>
      <c r="AQ234" s="7"/>
      <c r="AR234" s="211">
        <f t="shared" si="93"/>
        <v>0</v>
      </c>
      <c r="AS234" s="212">
        <f t="shared" si="86"/>
        <v>0</v>
      </c>
      <c r="AT234" s="213">
        <f t="shared" si="87"/>
        <v>0</v>
      </c>
      <c r="AU234" s="7"/>
      <c r="AV234" s="238">
        <f>+IF(OR(+ROUND(O234,2)+ROUND(Q234,2)&gt;ROUND(P234,2)+ROUND(R234,2),+ABS(ROUND(O234,2)+ROUND(Q234,2))&gt;+ABS(ROUND(P234,2)+ROUND(R234,2))),+(ROUND(O234,2)+ROUND(Q234,2))-(ROUND(P234,2)+ROUND(R234,2)),0)</f>
        <v>0</v>
      </c>
      <c r="AW234" s="214"/>
      <c r="AX234" s="238">
        <f>+IF(OR(+ROUND(AC234,2)+ROUND(AE234,2)&gt;ROUND(AD234,2)+ROUND(AF234,2),+ABS(ROUND(AC234,2)+ROUND(AE234,2))&gt;+ABS(ROUND(AD234,2)+ROUND(AF234,2))),+(ROUND(AC234,2)+ROUND(AE234,2))-(ROUND(AD234,2)+ROUND(AF234,2)),0)</f>
        <v>0</v>
      </c>
      <c r="AY234" s="7"/>
      <c r="AZ234" s="7"/>
      <c r="BA234" s="7"/>
      <c r="BB234" s="7"/>
      <c r="BC234" s="7"/>
      <c r="BD234" s="7"/>
    </row>
    <row r="235" spans="1:56" x14ac:dyDescent="0.25">
      <c r="A235" s="218">
        <v>4851</v>
      </c>
      <c r="B235" s="219" t="s">
        <v>269</v>
      </c>
      <c r="C235" s="218"/>
      <c r="D235" s="220"/>
      <c r="E235" s="220"/>
      <c r="F235" s="220"/>
      <c r="G235" s="220"/>
      <c r="H235" s="220"/>
      <c r="I235" s="220"/>
      <c r="J235" s="220"/>
      <c r="K235" s="220"/>
      <c r="L235" s="261"/>
      <c r="M235" s="196" t="s">
        <v>56</v>
      </c>
      <c r="N235" s="222">
        <f t="shared" si="82"/>
        <v>4851</v>
      </c>
      <c r="O235" s="250">
        <v>0</v>
      </c>
      <c r="P235" s="251"/>
      <c r="Q235" s="200"/>
      <c r="R235" s="199"/>
      <c r="S235" s="252">
        <v>0</v>
      </c>
      <c r="T235" s="253">
        <f>+IF(ABS(+O235+Q235)&lt;=ABS(P235+R235),-O235+P235-Q235+R235,0)</f>
        <v>0</v>
      </c>
      <c r="U235" s="196"/>
      <c r="V235" s="225">
        <v>0</v>
      </c>
      <c r="W235" s="226">
        <v>0</v>
      </c>
      <c r="X235" s="254">
        <v>0</v>
      </c>
      <c r="Y235" s="255">
        <v>0</v>
      </c>
      <c r="Z235" s="254">
        <v>0</v>
      </c>
      <c r="AA235" s="256">
        <v>0</v>
      </c>
      <c r="AB235" s="196"/>
      <c r="AC235" s="250">
        <v>0</v>
      </c>
      <c r="AD235" s="251"/>
      <c r="AE235" s="200"/>
      <c r="AF235" s="199"/>
      <c r="AG235" s="252">
        <v>0</v>
      </c>
      <c r="AH235" s="253">
        <f>+IF(ABS(+AC235+AE235)&lt;=ABS(AD235+AF235),-AC235+AD235-AE235+AF235,0)</f>
        <v>0</v>
      </c>
      <c r="AI235" s="196"/>
      <c r="AJ235" s="229">
        <f t="shared" si="81"/>
        <v>4851</v>
      </c>
      <c r="AK235" s="233">
        <v>0</v>
      </c>
      <c r="AL235" s="209">
        <f>+ROUND(+P235+W235+AD235,2)</f>
        <v>0</v>
      </c>
      <c r="AM235" s="201">
        <f t="shared" si="94"/>
        <v>0</v>
      </c>
      <c r="AN235" s="209">
        <f t="shared" si="94"/>
        <v>0</v>
      </c>
      <c r="AO235" s="235">
        <v>0</v>
      </c>
      <c r="AP235" s="210">
        <f>+T235+AA235+AH235</f>
        <v>0</v>
      </c>
      <c r="AQ235" s="7"/>
      <c r="AR235" s="211">
        <f t="shared" si="85"/>
        <v>0</v>
      </c>
      <c r="AS235" s="212">
        <f t="shared" si="86"/>
        <v>0</v>
      </c>
      <c r="AT235" s="213">
        <f t="shared" si="87"/>
        <v>0</v>
      </c>
      <c r="AU235" s="7"/>
      <c r="AV235" s="238">
        <f>+IF(OR(+ROUND(O235,2)+ROUND(Q235,2)&gt;ROUND(P235,2)+ROUND(R235,2),+ABS(ROUND(O235,2)+ROUND(Q235,2))&gt;+ABS(ROUND(P235,2)+ROUND(R235,2))),+(ROUND(O235,2)+ROUND(Q235,2))-(ROUND(P235,2)+ROUND(R235,2)),0)</f>
        <v>0</v>
      </c>
      <c r="AW235" s="214"/>
      <c r="AX235" s="238">
        <f>+IF(OR(+ROUND(AC235,2)+ROUND(AE235,2)&gt;ROUND(AD235,2)+ROUND(AF235,2),+ABS(ROUND(AC235,2)+ROUND(AE235,2))&gt;+ABS(ROUND(AD235,2)+ROUND(AF235,2))),+(ROUND(AC235,2)+ROUND(AE235,2))-(ROUND(AD235,2)+ROUND(AF235,2)),0)</f>
        <v>0</v>
      </c>
      <c r="AY235" s="7"/>
      <c r="AZ235" s="7"/>
      <c r="BA235" s="7"/>
      <c r="BB235" s="7"/>
      <c r="BC235" s="7"/>
      <c r="BD235" s="7"/>
    </row>
    <row r="236" spans="1:56" x14ac:dyDescent="0.25">
      <c r="A236" s="218">
        <v>4852</v>
      </c>
      <c r="B236" s="219" t="s">
        <v>270</v>
      </c>
      <c r="C236" s="218"/>
      <c r="D236" s="220"/>
      <c r="E236" s="220"/>
      <c r="F236" s="220"/>
      <c r="G236" s="220"/>
      <c r="H236" s="220"/>
      <c r="I236" s="220"/>
      <c r="J236" s="220"/>
      <c r="K236" s="220"/>
      <c r="L236" s="261"/>
      <c r="M236" s="196" t="s">
        <v>56</v>
      </c>
      <c r="N236" s="222">
        <f t="shared" si="82"/>
        <v>4852</v>
      </c>
      <c r="O236" s="259"/>
      <c r="P236" s="257">
        <v>0</v>
      </c>
      <c r="Q236" s="200"/>
      <c r="R236" s="199"/>
      <c r="S236" s="260">
        <f>+IF(ABS(+O236+Q236)&gt;=ABS(P236+R236),+O236-P236+Q236-R236,0)</f>
        <v>0</v>
      </c>
      <c r="T236" s="258">
        <v>0</v>
      </c>
      <c r="U236" s="196"/>
      <c r="V236" s="225">
        <v>0</v>
      </c>
      <c r="W236" s="226">
        <v>0</v>
      </c>
      <c r="X236" s="254">
        <v>0</v>
      </c>
      <c r="Y236" s="255">
        <v>0</v>
      </c>
      <c r="Z236" s="254">
        <v>0</v>
      </c>
      <c r="AA236" s="256">
        <v>0</v>
      </c>
      <c r="AB236" s="196"/>
      <c r="AC236" s="259"/>
      <c r="AD236" s="257">
        <v>0</v>
      </c>
      <c r="AE236" s="302"/>
      <c r="AF236" s="199"/>
      <c r="AG236" s="260">
        <f>+IF(ABS(+AC236+AE236)&gt;=ABS(AD236+AF236),+AC236-AD236+AE236-AF236,0)</f>
        <v>0</v>
      </c>
      <c r="AH236" s="258">
        <v>0</v>
      </c>
      <c r="AI236" s="196"/>
      <c r="AJ236" s="229">
        <f>+N236</f>
        <v>4852</v>
      </c>
      <c r="AK236" s="208">
        <f>+ROUND(+O236+V236+AC236,2)</f>
        <v>0</v>
      </c>
      <c r="AL236" s="234">
        <v>0</v>
      </c>
      <c r="AM236" s="201">
        <f t="shared" si="94"/>
        <v>0</v>
      </c>
      <c r="AN236" s="209">
        <f t="shared" si="94"/>
        <v>0</v>
      </c>
      <c r="AO236" s="201">
        <f>+S236+Z236+AG236</f>
        <v>0</v>
      </c>
      <c r="AP236" s="236">
        <v>0</v>
      </c>
      <c r="AQ236" s="7"/>
      <c r="AR236" s="211">
        <f>+ROUND(+SUM(AK236-AL236)-SUM(O236-P236)-SUM(V236-W236)-SUM(AC236-AD236),2)</f>
        <v>0</v>
      </c>
      <c r="AS236" s="212">
        <f>+ROUND(+SUM(AM236-AN236)-SUM(Q236-R236)-SUM(X236-Y236)-SUM(AE236-AF236),2)</f>
        <v>0</v>
      </c>
      <c r="AT236" s="213">
        <f>+ROUND(+SUM(AO236-AP236)-SUM(S236-T236)-SUM(Z236-AA236)-SUM(AG236-AH236),2)</f>
        <v>0</v>
      </c>
      <c r="AU236" s="7"/>
      <c r="AV236" s="243">
        <f>+IF(OR(ROUND(P236,2)+ROUND(R236,2)&gt;+ROUND(O236,2)+ROUND(Q236,2),+ABS(ROUND(P236,2)+ROUND(R236,2))&gt;+ABS(ROUND(O236,2)+ROUND(Q236,2))),+(ROUND(P236,2)+ROUND(R236,2))-(ROUND(O236,2)+ROUND(Q236,2)),0)</f>
        <v>0</v>
      </c>
      <c r="AW236" s="214"/>
      <c r="AX236" s="243">
        <f>+IF(OR(ROUND(AD236,2)+ROUND(AF236,2)&gt;+ROUND(AC236,2)+ROUND(AE236,2),+ABS(ROUND(AD236,2)+ROUND(AF236,2))&gt;+ABS(ROUND(AC236,2)+ROUND(AE236,2))),+(ROUND(AD236,2)+ROUND(AF236,2))-(ROUND(AC236,2)+ROUND(AE236,2)),0)</f>
        <v>0</v>
      </c>
      <c r="AY236" s="7"/>
      <c r="AZ236" s="7"/>
      <c r="BA236" s="7"/>
      <c r="BB236" s="7"/>
      <c r="BC236" s="7"/>
      <c r="BD236" s="7"/>
    </row>
    <row r="237" spans="1:56" x14ac:dyDescent="0.25">
      <c r="A237" s="218">
        <v>4853</v>
      </c>
      <c r="B237" s="219" t="s">
        <v>271</v>
      </c>
      <c r="C237" s="218"/>
      <c r="D237" s="220"/>
      <c r="E237" s="220"/>
      <c r="F237" s="220"/>
      <c r="G237" s="220"/>
      <c r="H237" s="220"/>
      <c r="I237" s="220"/>
      <c r="J237" s="220"/>
      <c r="K237" s="220"/>
      <c r="L237" s="261"/>
      <c r="M237" s="196" t="s">
        <v>56</v>
      </c>
      <c r="N237" s="222">
        <f t="shared" si="82"/>
        <v>4853</v>
      </c>
      <c r="O237" s="250">
        <v>0</v>
      </c>
      <c r="P237" s="251"/>
      <c r="Q237" s="200"/>
      <c r="R237" s="199"/>
      <c r="S237" s="252">
        <v>0</v>
      </c>
      <c r="T237" s="253">
        <f>+IF(ABS(+O237+Q237)&lt;=ABS(P237+R237),-O237+P237-Q237+R237,0)</f>
        <v>0</v>
      </c>
      <c r="U237" s="196"/>
      <c r="V237" s="225">
        <v>0</v>
      </c>
      <c r="W237" s="226">
        <v>2626783.5699999998</v>
      </c>
      <c r="X237" s="254">
        <v>5779173.1099999994</v>
      </c>
      <c r="Y237" s="255">
        <v>5530125.5299999993</v>
      </c>
      <c r="Z237" s="254">
        <v>0</v>
      </c>
      <c r="AA237" s="256">
        <v>2377735.9899999998</v>
      </c>
      <c r="AB237" s="196"/>
      <c r="AC237" s="250">
        <v>0</v>
      </c>
      <c r="AD237" s="251"/>
      <c r="AE237" s="200"/>
      <c r="AF237" s="199"/>
      <c r="AG237" s="252">
        <v>0</v>
      </c>
      <c r="AH237" s="253">
        <f>+IF(ABS(+AC237+AE237)&lt;=ABS(AD237+AF237),-AC237+AD237-AE237+AF237,0)</f>
        <v>0</v>
      </c>
      <c r="AI237" s="196"/>
      <c r="AJ237" s="229">
        <f>+N237</f>
        <v>4853</v>
      </c>
      <c r="AK237" s="233">
        <v>0</v>
      </c>
      <c r="AL237" s="209">
        <f>+ROUND(+P237+W237+AD237,2)</f>
        <v>2626783.5699999998</v>
      </c>
      <c r="AM237" s="201">
        <f t="shared" si="94"/>
        <v>5779173.1100000003</v>
      </c>
      <c r="AN237" s="209">
        <f t="shared" si="94"/>
        <v>5530125.5300000003</v>
      </c>
      <c r="AO237" s="235">
        <v>0</v>
      </c>
      <c r="AP237" s="210">
        <f>+T237+AA237+AH237</f>
        <v>2377735.9899999998</v>
      </c>
      <c r="AQ237" s="7"/>
      <c r="AR237" s="211">
        <f>+ROUND(+SUM(AK237-AL237)-SUM(O237-P237)-SUM(V237-W237)-SUM(AC237-AD237),2)</f>
        <v>0</v>
      </c>
      <c r="AS237" s="212">
        <f>+ROUND(+SUM(AM237-AN237)-SUM(Q237-R237)-SUM(X237-Y237)-SUM(AE237-AF237),2)</f>
        <v>0</v>
      </c>
      <c r="AT237" s="213">
        <f>+ROUND(+SUM(AO237-AP237)-SUM(S237-T237)-SUM(Z237-AA237)-SUM(AG237-AH237),2)</f>
        <v>0</v>
      </c>
      <c r="AU237" s="7"/>
      <c r="AV237" s="238">
        <f>+IF(OR(+ROUND(O237,2)+ROUND(Q237,2)&gt;ROUND(P237,2)+ROUND(R237,2),+ABS(ROUND(O237,2)+ROUND(Q237,2))&gt;+ABS(ROUND(P237,2)+ROUND(R237,2))),+(ROUND(O237,2)+ROUND(Q237,2))-(ROUND(P237,2)+ROUND(R237,2)),0)</f>
        <v>0</v>
      </c>
      <c r="AW237" s="214"/>
      <c r="AX237" s="238">
        <f>+IF(OR(+ROUND(AC237,2)+ROUND(AE237,2)&gt;ROUND(AD237,2)+ROUND(AF237,2),+ABS(ROUND(AC237,2)+ROUND(AE237,2))&gt;+ABS(ROUND(AD237,2)+ROUND(AF237,2))),+(ROUND(AC237,2)+ROUND(AE237,2))-(ROUND(AD237,2)+ROUND(AF237,2)),0)</f>
        <v>0</v>
      </c>
      <c r="AY237" s="7"/>
      <c r="AZ237" s="7"/>
      <c r="BA237" s="7"/>
      <c r="BB237" s="7"/>
      <c r="BC237" s="7"/>
      <c r="BD237" s="7"/>
    </row>
    <row r="238" spans="1:56" x14ac:dyDescent="0.25">
      <c r="A238" s="218">
        <v>4854</v>
      </c>
      <c r="B238" s="219" t="s">
        <v>272</v>
      </c>
      <c r="C238" s="218"/>
      <c r="D238" s="220"/>
      <c r="E238" s="220"/>
      <c r="F238" s="220"/>
      <c r="G238" s="220"/>
      <c r="H238" s="220"/>
      <c r="I238" s="220"/>
      <c r="J238" s="220"/>
      <c r="K238" s="220"/>
      <c r="L238" s="261"/>
      <c r="M238" s="196" t="s">
        <v>56</v>
      </c>
      <c r="N238" s="222">
        <f t="shared" si="82"/>
        <v>4854</v>
      </c>
      <c r="O238" s="250">
        <v>0</v>
      </c>
      <c r="P238" s="251"/>
      <c r="Q238" s="200"/>
      <c r="R238" s="199"/>
      <c r="S238" s="252">
        <v>0</v>
      </c>
      <c r="T238" s="253">
        <f>+IF(ABS(+O238+Q238)&lt;=ABS(P238+R238),-O238+P238-Q238+R238,0)</f>
        <v>0</v>
      </c>
      <c r="U238" s="196"/>
      <c r="V238" s="225">
        <v>0</v>
      </c>
      <c r="W238" s="226">
        <v>121533.16</v>
      </c>
      <c r="X238" s="254">
        <v>4668.2700000000004</v>
      </c>
      <c r="Y238" s="255">
        <v>-42159.51</v>
      </c>
      <c r="Z238" s="254">
        <v>0</v>
      </c>
      <c r="AA238" s="256">
        <v>74705.38</v>
      </c>
      <c r="AB238" s="196"/>
      <c r="AC238" s="250">
        <v>0</v>
      </c>
      <c r="AD238" s="251"/>
      <c r="AE238" s="200"/>
      <c r="AF238" s="199"/>
      <c r="AG238" s="252">
        <v>0</v>
      </c>
      <c r="AH238" s="253">
        <f>+IF(ABS(+AC238+AE238)&lt;=ABS(AD238+AF238),-AC238+AD238-AE238+AF238,0)</f>
        <v>0</v>
      </c>
      <c r="AI238" s="196"/>
      <c r="AJ238" s="229">
        <f t="shared" si="81"/>
        <v>4854</v>
      </c>
      <c r="AK238" s="233">
        <v>0</v>
      </c>
      <c r="AL238" s="209">
        <f>+ROUND(+P238+W238+AD238,2)</f>
        <v>121533.16</v>
      </c>
      <c r="AM238" s="201">
        <f t="shared" si="94"/>
        <v>4668.2700000000004</v>
      </c>
      <c r="AN238" s="209">
        <f t="shared" si="94"/>
        <v>-42159.51</v>
      </c>
      <c r="AO238" s="235">
        <v>0</v>
      </c>
      <c r="AP238" s="210">
        <f>+T238+AA238+AH238</f>
        <v>74705.38</v>
      </c>
      <c r="AQ238" s="7"/>
      <c r="AR238" s="211">
        <f t="shared" si="85"/>
        <v>0</v>
      </c>
      <c r="AS238" s="212">
        <f t="shared" si="86"/>
        <v>0</v>
      </c>
      <c r="AT238" s="213">
        <f t="shared" si="87"/>
        <v>0</v>
      </c>
      <c r="AU238" s="7"/>
      <c r="AV238" s="238">
        <f>+IF(OR(+ROUND(O238,2)+ROUND(Q238,2)&gt;ROUND(P238,2)+ROUND(R238,2),+ABS(ROUND(O238,2)+ROUND(Q238,2))&gt;+ABS(ROUND(P238,2)+ROUND(R238,2))),+(ROUND(O238,2)+ROUND(Q238,2))-(ROUND(P238,2)+ROUND(R238,2)),0)</f>
        <v>0</v>
      </c>
      <c r="AW238" s="214"/>
      <c r="AX238" s="238">
        <f>+IF(OR(+ROUND(AC238,2)+ROUND(AE238,2)&gt;ROUND(AD238,2)+ROUND(AF238,2),+ABS(ROUND(AC238,2)+ROUND(AE238,2))&gt;+ABS(ROUND(AD238,2)+ROUND(AF238,2))),+(ROUND(AC238,2)+ROUND(AE238,2))-(ROUND(AD238,2)+ROUND(AF238,2)),0)</f>
        <v>0</v>
      </c>
      <c r="AY238" s="7"/>
      <c r="AZ238" s="7"/>
      <c r="BA238" s="7"/>
      <c r="BB238" s="7"/>
      <c r="BC238" s="7"/>
      <c r="BD238" s="7"/>
    </row>
    <row r="239" spans="1:56" x14ac:dyDescent="0.25">
      <c r="A239" s="218">
        <v>4857</v>
      </c>
      <c r="B239" s="219" t="s">
        <v>273</v>
      </c>
      <c r="C239" s="218"/>
      <c r="D239" s="220"/>
      <c r="E239" s="220"/>
      <c r="F239" s="220"/>
      <c r="G239" s="220"/>
      <c r="H239" s="220"/>
      <c r="I239" s="220"/>
      <c r="J239" s="220"/>
      <c r="K239" s="220"/>
      <c r="L239" s="261"/>
      <c r="M239" s="196" t="s">
        <v>56</v>
      </c>
      <c r="N239" s="222">
        <f t="shared" si="82"/>
        <v>4857</v>
      </c>
      <c r="O239" s="259"/>
      <c r="P239" s="257">
        <v>0</v>
      </c>
      <c r="Q239" s="200"/>
      <c r="R239" s="199"/>
      <c r="S239" s="260">
        <f>+IF(ABS(+O239+Q239)&gt;=ABS(P239+R239),+O239-P239+Q239-R239,0)</f>
        <v>0</v>
      </c>
      <c r="T239" s="258">
        <v>0</v>
      </c>
      <c r="U239" s="196"/>
      <c r="V239" s="225">
        <v>7773013.620000001</v>
      </c>
      <c r="W239" s="226">
        <v>0</v>
      </c>
      <c r="X239" s="254">
        <v>51926230.850000001</v>
      </c>
      <c r="Y239" s="255">
        <v>54441191.200000003</v>
      </c>
      <c r="Z239" s="254">
        <v>5258053.2700000005</v>
      </c>
      <c r="AA239" s="256">
        <v>0</v>
      </c>
      <c r="AB239" s="196"/>
      <c r="AC239" s="259"/>
      <c r="AD239" s="257">
        <v>0</v>
      </c>
      <c r="AE239" s="200"/>
      <c r="AF239" s="199"/>
      <c r="AG239" s="260">
        <f>+IF(ABS(+AC239+AE239)&gt;=ABS(AD239+AF239),+AC239-AD239+AE239-AF239,0)</f>
        <v>0</v>
      </c>
      <c r="AH239" s="258">
        <v>0</v>
      </c>
      <c r="AI239" s="196"/>
      <c r="AJ239" s="229">
        <f>+N239</f>
        <v>4857</v>
      </c>
      <c r="AK239" s="208">
        <f>+ROUND(+O239+V239+AC239,2)</f>
        <v>7773013.6200000001</v>
      </c>
      <c r="AL239" s="234">
        <v>0</v>
      </c>
      <c r="AM239" s="201">
        <f t="shared" si="94"/>
        <v>51926230.850000001</v>
      </c>
      <c r="AN239" s="209">
        <f t="shared" si="94"/>
        <v>54441191.200000003</v>
      </c>
      <c r="AO239" s="201">
        <f>+S239+Z239+AG239</f>
        <v>5258053.2700000005</v>
      </c>
      <c r="AP239" s="236">
        <v>0</v>
      </c>
      <c r="AQ239" s="7"/>
      <c r="AR239" s="211">
        <f>+ROUND(+SUM(AK239-AL239)-SUM(O239-P239)-SUM(V239-W239)-SUM(AC239-AD239),2)</f>
        <v>0</v>
      </c>
      <c r="AS239" s="212">
        <f>+ROUND(+SUM(AM239-AN239)-SUM(Q239-R239)-SUM(X239-Y239)-SUM(AE239-AF239),2)</f>
        <v>0</v>
      </c>
      <c r="AT239" s="213">
        <f>+ROUND(+SUM(AO239-AP239)-SUM(S239-T239)-SUM(Z239-AA239)-SUM(AG239-AH239),2)</f>
        <v>0</v>
      </c>
      <c r="AU239" s="7"/>
      <c r="AV239" s="243">
        <f>+IF(OR(ROUND(P239,2)+ROUND(R239,2)&gt;+ROUND(O239,2)+ROUND(Q239,2),+ABS(ROUND(P239,2)+ROUND(R239,2))&gt;+ABS(ROUND(O239,2)+ROUND(Q239,2))),+(ROUND(P239,2)+ROUND(R239,2))-(ROUND(O239,2)+ROUND(Q239,2)),0)</f>
        <v>0</v>
      </c>
      <c r="AW239" s="214"/>
      <c r="AX239" s="243">
        <f>+IF(OR(ROUND(AD239,2)+ROUND(AF239,2)&gt;+ROUND(AC239,2)+ROUND(AE239,2),+ABS(ROUND(AD239,2)+ROUND(AF239,2))&gt;+ABS(ROUND(AC239,2)+ROUND(AE239,2))),+(ROUND(AD239,2)+ROUND(AF239,2))-(ROUND(AC239,2)+ROUND(AE239,2)),0)</f>
        <v>0</v>
      </c>
      <c r="AY239" s="7"/>
      <c r="AZ239" s="7"/>
      <c r="BA239" s="7"/>
      <c r="BB239" s="7"/>
      <c r="BC239" s="7"/>
      <c r="BD239" s="7"/>
    </row>
    <row r="240" spans="1:56" x14ac:dyDescent="0.25">
      <c r="A240" s="218">
        <v>4858</v>
      </c>
      <c r="B240" s="219" t="s">
        <v>274</v>
      </c>
      <c r="C240" s="218"/>
      <c r="D240" s="220"/>
      <c r="E240" s="220"/>
      <c r="F240" s="220"/>
      <c r="G240" s="220"/>
      <c r="H240" s="220"/>
      <c r="I240" s="220"/>
      <c r="J240" s="220"/>
      <c r="K240" s="220"/>
      <c r="L240" s="261"/>
      <c r="M240" s="196" t="s">
        <v>56</v>
      </c>
      <c r="N240" s="222">
        <f t="shared" si="82"/>
        <v>4858</v>
      </c>
      <c r="O240" s="259"/>
      <c r="P240" s="257">
        <v>0</v>
      </c>
      <c r="Q240" s="200"/>
      <c r="R240" s="199"/>
      <c r="S240" s="260">
        <f>+IF(ABS(+O240+Q240)&gt;=ABS(P240+R240),+O240-P240+Q240-R240,0)</f>
        <v>0</v>
      </c>
      <c r="T240" s="258">
        <v>0</v>
      </c>
      <c r="U240" s="196"/>
      <c r="V240" s="225">
        <v>0</v>
      </c>
      <c r="W240" s="226">
        <v>0</v>
      </c>
      <c r="X240" s="254">
        <v>0</v>
      </c>
      <c r="Y240" s="255">
        <v>0</v>
      </c>
      <c r="Z240" s="254">
        <v>0</v>
      </c>
      <c r="AA240" s="256">
        <v>0</v>
      </c>
      <c r="AB240" s="196"/>
      <c r="AC240" s="259"/>
      <c r="AD240" s="257">
        <v>0</v>
      </c>
      <c r="AE240" s="302"/>
      <c r="AF240" s="199"/>
      <c r="AG240" s="260">
        <f>+IF(ABS(+AC240+AE240)&gt;=ABS(AD240+AF240),+AC240-AD240+AE240-AF240,0)</f>
        <v>0</v>
      </c>
      <c r="AH240" s="258">
        <v>0</v>
      </c>
      <c r="AI240" s="196"/>
      <c r="AJ240" s="229">
        <f t="shared" si="81"/>
        <v>4858</v>
      </c>
      <c r="AK240" s="208">
        <f>+ROUND(+O240+V240+AC240,2)</f>
        <v>0</v>
      </c>
      <c r="AL240" s="234">
        <v>0</v>
      </c>
      <c r="AM240" s="201">
        <f t="shared" si="94"/>
        <v>0</v>
      </c>
      <c r="AN240" s="209">
        <f t="shared" si="94"/>
        <v>0</v>
      </c>
      <c r="AO240" s="201">
        <f>+S240+Z240+AG240</f>
        <v>0</v>
      </c>
      <c r="AP240" s="236">
        <v>0</v>
      </c>
      <c r="AQ240" s="7"/>
      <c r="AR240" s="211">
        <f t="shared" si="85"/>
        <v>0</v>
      </c>
      <c r="AS240" s="212">
        <f t="shared" si="86"/>
        <v>0</v>
      </c>
      <c r="AT240" s="213">
        <f t="shared" si="87"/>
        <v>0</v>
      </c>
      <c r="AU240" s="7"/>
      <c r="AV240" s="243">
        <f>+IF(OR(ROUND(P240,2)+ROUND(R240,2)&gt;+ROUND(O240,2)+ROUND(Q240,2),+ABS(ROUND(P240,2)+ROUND(R240,2))&gt;+ABS(ROUND(O240,2)+ROUND(Q240,2))),+(ROUND(P240,2)+ROUND(R240,2))-(ROUND(O240,2)+ROUND(Q240,2)),0)</f>
        <v>0</v>
      </c>
      <c r="AW240" s="214"/>
      <c r="AX240" s="243">
        <f>+IF(OR(ROUND(AD240,2)+ROUND(AF240,2)&gt;+ROUND(AC240,2)+ROUND(AE240,2),+ABS(ROUND(AD240,2)+ROUND(AF240,2))&gt;+ABS(ROUND(AC240,2)+ROUND(AE240,2))),+(ROUND(AD240,2)+ROUND(AF240,2))-(ROUND(AC240,2)+ROUND(AE240,2)),0)</f>
        <v>0</v>
      </c>
      <c r="AY240" s="7"/>
      <c r="AZ240" s="7"/>
      <c r="BA240" s="7"/>
      <c r="BB240" s="7"/>
      <c r="BC240" s="7"/>
      <c r="BD240" s="7"/>
    </row>
    <row r="241" spans="1:56" x14ac:dyDescent="0.25">
      <c r="A241" s="218">
        <v>4861</v>
      </c>
      <c r="B241" s="219" t="s">
        <v>275</v>
      </c>
      <c r="C241" s="218"/>
      <c r="D241" s="220"/>
      <c r="E241" s="220"/>
      <c r="F241" s="220"/>
      <c r="G241" s="220"/>
      <c r="H241" s="220"/>
      <c r="I241" s="220"/>
      <c r="J241" s="220"/>
      <c r="K241" s="220"/>
      <c r="L241" s="261"/>
      <c r="M241" s="196" t="s">
        <v>56</v>
      </c>
      <c r="N241" s="222">
        <f t="shared" si="82"/>
        <v>4861</v>
      </c>
      <c r="O241" s="250">
        <v>0</v>
      </c>
      <c r="P241" s="251"/>
      <c r="Q241" s="200"/>
      <c r="R241" s="199"/>
      <c r="S241" s="252">
        <v>0</v>
      </c>
      <c r="T241" s="253">
        <f>+IF(ABS(+O241+Q241)&lt;=ABS(P241+R241),-O241+P241-Q241+R241,0)</f>
        <v>0</v>
      </c>
      <c r="U241" s="196"/>
      <c r="V241" s="225">
        <v>0</v>
      </c>
      <c r="W241" s="226">
        <v>0</v>
      </c>
      <c r="X241" s="254">
        <v>0</v>
      </c>
      <c r="Y241" s="255">
        <v>0</v>
      </c>
      <c r="Z241" s="254">
        <v>0</v>
      </c>
      <c r="AA241" s="256">
        <v>0</v>
      </c>
      <c r="AB241" s="196"/>
      <c r="AC241" s="250">
        <v>0</v>
      </c>
      <c r="AD241" s="251"/>
      <c r="AE241" s="200"/>
      <c r="AF241" s="199"/>
      <c r="AG241" s="252">
        <v>0</v>
      </c>
      <c r="AH241" s="253">
        <f>+IF(ABS(+AC241+AE241)&lt;=ABS(AD241+AF241),-AC241+AD241-AE241+AF241,0)</f>
        <v>0</v>
      </c>
      <c r="AI241" s="196"/>
      <c r="AJ241" s="229">
        <f>+N241</f>
        <v>4861</v>
      </c>
      <c r="AK241" s="233">
        <v>0</v>
      </c>
      <c r="AL241" s="209">
        <f t="shared" ref="AL241:AN243" si="95">+ROUND(+P241+W241+AD241,2)</f>
        <v>0</v>
      </c>
      <c r="AM241" s="201">
        <f t="shared" si="95"/>
        <v>0</v>
      </c>
      <c r="AN241" s="209">
        <f t="shared" si="95"/>
        <v>0</v>
      </c>
      <c r="AO241" s="235">
        <v>0</v>
      </c>
      <c r="AP241" s="210">
        <f>+T241+AA241+AH241</f>
        <v>0</v>
      </c>
      <c r="AQ241" s="7"/>
      <c r="AR241" s="211">
        <f t="shared" si="85"/>
        <v>0</v>
      </c>
      <c r="AS241" s="212">
        <f t="shared" si="86"/>
        <v>0</v>
      </c>
      <c r="AT241" s="213">
        <f t="shared" si="87"/>
        <v>0</v>
      </c>
      <c r="AU241" s="7"/>
      <c r="AV241" s="238">
        <f>+IF(OR(+ROUND(O241,2)+ROUND(Q241,2)&gt;ROUND(P241,2)+ROUND(R241,2),+ABS(ROUND(O241,2)+ROUND(Q241,2))&gt;+ABS(ROUND(P241,2)+ROUND(R241,2))),+(ROUND(O241,2)+ROUND(Q241,2))-(ROUND(P241,2)+ROUND(R241,2)),0)</f>
        <v>0</v>
      </c>
      <c r="AW241" s="214"/>
      <c r="AX241" s="238">
        <f>+IF(OR(+ROUND(AC241,2)+ROUND(AE241,2)&gt;ROUND(AD241,2)+ROUND(AF241,2),+ABS(ROUND(AC241,2)+ROUND(AE241,2))&gt;+ABS(ROUND(AD241,2)+ROUND(AF241,2))),+(ROUND(AC241,2)+ROUND(AE241,2))-(ROUND(AD241,2)+ROUND(AF241,2)),0)</f>
        <v>0</v>
      </c>
      <c r="AY241" s="7"/>
      <c r="AZ241" s="7"/>
      <c r="BA241" s="7"/>
      <c r="BB241" s="7"/>
      <c r="BC241" s="7"/>
      <c r="BD241" s="7"/>
    </row>
    <row r="242" spans="1:56" x14ac:dyDescent="0.25">
      <c r="A242" s="218">
        <v>4862</v>
      </c>
      <c r="B242" s="219" t="s">
        <v>276</v>
      </c>
      <c r="C242" s="218"/>
      <c r="D242" s="220"/>
      <c r="E242" s="220"/>
      <c r="F242" s="220"/>
      <c r="G242" s="220"/>
      <c r="H242" s="220"/>
      <c r="I242" s="220"/>
      <c r="J242" s="220"/>
      <c r="K242" s="220"/>
      <c r="L242" s="261"/>
      <c r="M242" s="196" t="s">
        <v>56</v>
      </c>
      <c r="N242" s="222">
        <f t="shared" si="82"/>
        <v>4862</v>
      </c>
      <c r="O242" s="250">
        <v>0</v>
      </c>
      <c r="P242" s="251"/>
      <c r="Q242" s="200"/>
      <c r="R242" s="199"/>
      <c r="S242" s="252">
        <v>0</v>
      </c>
      <c r="T242" s="253">
        <f>+IF(ABS(+O242+Q242)&lt;=ABS(P242+R242),-O242+P242-Q242+R242,0)</f>
        <v>0</v>
      </c>
      <c r="U242" s="196"/>
      <c r="V242" s="225">
        <v>0</v>
      </c>
      <c r="W242" s="226">
        <v>0</v>
      </c>
      <c r="X242" s="254">
        <v>0</v>
      </c>
      <c r="Y242" s="255">
        <v>0</v>
      </c>
      <c r="Z242" s="254">
        <v>0</v>
      </c>
      <c r="AA242" s="256">
        <v>0</v>
      </c>
      <c r="AB242" s="196"/>
      <c r="AC242" s="250">
        <v>0</v>
      </c>
      <c r="AD242" s="251"/>
      <c r="AE242" s="200"/>
      <c r="AF242" s="199"/>
      <c r="AG242" s="252">
        <v>0</v>
      </c>
      <c r="AH242" s="253">
        <f>+IF(ABS(+AC242+AE242)&lt;=ABS(AD242+AF242),-AC242+AD242-AE242+AF242,0)</f>
        <v>0</v>
      </c>
      <c r="AI242" s="196"/>
      <c r="AJ242" s="229">
        <f t="shared" si="81"/>
        <v>4862</v>
      </c>
      <c r="AK242" s="233">
        <v>0</v>
      </c>
      <c r="AL242" s="209">
        <f t="shared" si="95"/>
        <v>0</v>
      </c>
      <c r="AM242" s="201">
        <f t="shared" si="95"/>
        <v>0</v>
      </c>
      <c r="AN242" s="209">
        <f t="shared" si="95"/>
        <v>0</v>
      </c>
      <c r="AO242" s="235">
        <v>0</v>
      </c>
      <c r="AP242" s="210">
        <f>+T242+AA242+AH242</f>
        <v>0</v>
      </c>
      <c r="AQ242" s="7"/>
      <c r="AR242" s="211">
        <f t="shared" si="85"/>
        <v>0</v>
      </c>
      <c r="AS242" s="212">
        <f t="shared" si="86"/>
        <v>0</v>
      </c>
      <c r="AT242" s="213">
        <f t="shared" si="87"/>
        <v>0</v>
      </c>
      <c r="AU242" s="7"/>
      <c r="AV242" s="238">
        <f>+IF(OR(+ROUND(O242,2)+ROUND(Q242,2)&gt;ROUND(P242,2)+ROUND(R242,2),+ABS(ROUND(O242,2)+ROUND(Q242,2))&gt;+ABS(ROUND(P242,2)+ROUND(R242,2))),+(ROUND(O242,2)+ROUND(Q242,2))-(ROUND(P242,2)+ROUND(R242,2)),0)</f>
        <v>0</v>
      </c>
      <c r="AW242" s="214"/>
      <c r="AX242" s="238">
        <f>+IF(OR(+ROUND(AC242,2)+ROUND(AE242,2)&gt;ROUND(AD242,2)+ROUND(AF242,2),+ABS(ROUND(AC242,2)+ROUND(AE242,2))&gt;+ABS(ROUND(AD242,2)+ROUND(AF242,2))),+(ROUND(AC242,2)+ROUND(AE242,2))-(ROUND(AD242,2)+ROUND(AF242,2)),0)</f>
        <v>0</v>
      </c>
      <c r="AY242" s="7"/>
      <c r="AZ242" s="7"/>
      <c r="BA242" s="7"/>
      <c r="BB242" s="7"/>
      <c r="BC242" s="7"/>
      <c r="BD242" s="7"/>
    </row>
    <row r="243" spans="1:56" x14ac:dyDescent="0.25">
      <c r="A243" s="218">
        <v>4863</v>
      </c>
      <c r="B243" s="219" t="s">
        <v>277</v>
      </c>
      <c r="C243" s="218"/>
      <c r="D243" s="220"/>
      <c r="E243" s="220"/>
      <c r="F243" s="220"/>
      <c r="G243" s="220"/>
      <c r="H243" s="220"/>
      <c r="I243" s="220"/>
      <c r="J243" s="220"/>
      <c r="K243" s="220"/>
      <c r="L243" s="261"/>
      <c r="M243" s="196" t="s">
        <v>56</v>
      </c>
      <c r="N243" s="222">
        <f t="shared" si="82"/>
        <v>4863</v>
      </c>
      <c r="O243" s="250">
        <v>0</v>
      </c>
      <c r="P243" s="251"/>
      <c r="Q243" s="200"/>
      <c r="R243" s="199"/>
      <c r="S243" s="252">
        <v>0</v>
      </c>
      <c r="T243" s="253">
        <f>+IF(ABS(+O243+Q243)&lt;=ABS(P243+R243),-O243+P243-Q243+R243,0)</f>
        <v>0</v>
      </c>
      <c r="U243" s="196"/>
      <c r="V243" s="225">
        <v>0</v>
      </c>
      <c r="W243" s="226">
        <v>26706296.890000001</v>
      </c>
      <c r="X243" s="254">
        <v>160766535.75</v>
      </c>
      <c r="Y243" s="255">
        <v>251068855.44999999</v>
      </c>
      <c r="Z243" s="254">
        <v>0</v>
      </c>
      <c r="AA243" s="256">
        <v>117008616.58999999</v>
      </c>
      <c r="AB243" s="196"/>
      <c r="AC243" s="250">
        <v>0</v>
      </c>
      <c r="AD243" s="251"/>
      <c r="AE243" s="302"/>
      <c r="AF243" s="199"/>
      <c r="AG243" s="252">
        <v>0</v>
      </c>
      <c r="AH243" s="253">
        <f>+IF(ABS(+AC243+AE243)&lt;=ABS(AD243+AF243),-AC243+AD243-AE243+AF243,0)</f>
        <v>0</v>
      </c>
      <c r="AI243" s="196"/>
      <c r="AJ243" s="229">
        <f t="shared" si="81"/>
        <v>4863</v>
      </c>
      <c r="AK243" s="233">
        <v>0</v>
      </c>
      <c r="AL243" s="209">
        <f t="shared" si="95"/>
        <v>26706296.890000001</v>
      </c>
      <c r="AM243" s="201">
        <f t="shared" si="95"/>
        <v>160766535.75</v>
      </c>
      <c r="AN243" s="209">
        <f t="shared" si="95"/>
        <v>251068855.44999999</v>
      </c>
      <c r="AO243" s="235">
        <v>0</v>
      </c>
      <c r="AP243" s="210">
        <f>+T243+AA243+AH243</f>
        <v>117008616.58999999</v>
      </c>
      <c r="AQ243" s="7"/>
      <c r="AR243" s="211">
        <f t="shared" si="85"/>
        <v>0</v>
      </c>
      <c r="AS243" s="212">
        <f t="shared" si="86"/>
        <v>0</v>
      </c>
      <c r="AT243" s="213">
        <f t="shared" si="87"/>
        <v>0</v>
      </c>
      <c r="AU243" s="7"/>
      <c r="AV243" s="238">
        <f>+IF(OR(+ROUND(O243,2)+ROUND(Q243,2)&gt;ROUND(P243,2)+ROUND(R243,2),+ABS(ROUND(O243,2)+ROUND(Q243,2))&gt;+ABS(ROUND(P243,2)+ROUND(R243,2))),+(ROUND(O243,2)+ROUND(Q243,2))-(ROUND(P243,2)+ROUND(R243,2)),0)</f>
        <v>0</v>
      </c>
      <c r="AW243" s="214"/>
      <c r="AX243" s="238">
        <f>+IF(OR(+ROUND(AC243,2)+ROUND(AE243,2)&gt;ROUND(AD243,2)+ROUND(AF243,2),+ABS(ROUND(AC243,2)+ROUND(AE243,2))&gt;+ABS(ROUND(AD243,2)+ROUND(AF243,2))),+(ROUND(AC243,2)+ROUND(AE243,2))-(ROUND(AD243,2)+ROUND(AF243,2)),0)</f>
        <v>0</v>
      </c>
      <c r="AY243" s="7"/>
      <c r="AZ243" s="7"/>
      <c r="BA243" s="7"/>
      <c r="BB243" s="7"/>
      <c r="BC243" s="7"/>
      <c r="BD243" s="7"/>
    </row>
    <row r="244" spans="1:56" x14ac:dyDescent="0.25">
      <c r="A244" s="218">
        <v>4864</v>
      </c>
      <c r="B244" s="219" t="s">
        <v>278</v>
      </c>
      <c r="C244" s="218"/>
      <c r="D244" s="220"/>
      <c r="E244" s="220"/>
      <c r="F244" s="220"/>
      <c r="G244" s="220"/>
      <c r="H244" s="220"/>
      <c r="I244" s="220"/>
      <c r="J244" s="220"/>
      <c r="K244" s="220"/>
      <c r="L244" s="261"/>
      <c r="M244" s="196" t="s">
        <v>56</v>
      </c>
      <c r="N244" s="222">
        <f t="shared" si="82"/>
        <v>4864</v>
      </c>
      <c r="O244" s="250">
        <v>0</v>
      </c>
      <c r="P244" s="251"/>
      <c r="Q244" s="200"/>
      <c r="R244" s="199"/>
      <c r="S244" s="252">
        <v>0</v>
      </c>
      <c r="T244" s="253">
        <f>+IF(ABS(+O244+Q244)&lt;=ABS(P244+R244),-O244+P244-Q244+R244,0)</f>
        <v>0</v>
      </c>
      <c r="U244" s="196"/>
      <c r="V244" s="225">
        <v>0</v>
      </c>
      <c r="W244" s="226">
        <v>0</v>
      </c>
      <c r="X244" s="254">
        <v>0</v>
      </c>
      <c r="Y244" s="255">
        <v>0</v>
      </c>
      <c r="Z244" s="254">
        <v>0</v>
      </c>
      <c r="AA244" s="256">
        <v>0</v>
      </c>
      <c r="AB244" s="196"/>
      <c r="AC244" s="250">
        <v>0</v>
      </c>
      <c r="AD244" s="251"/>
      <c r="AE244" s="200"/>
      <c r="AF244" s="199"/>
      <c r="AG244" s="252">
        <v>0</v>
      </c>
      <c r="AH244" s="253">
        <f>+IF(ABS(+AC244+AE244)&lt;=ABS(AD244+AF244),-AC244+AD244-AE244+AF244,0)</f>
        <v>0</v>
      </c>
      <c r="AI244" s="196"/>
      <c r="AJ244" s="229">
        <f t="shared" si="81"/>
        <v>4864</v>
      </c>
      <c r="AK244" s="233">
        <v>0</v>
      </c>
      <c r="AL244" s="209">
        <f>+ROUND(+P244+W244+AD244,2)</f>
        <v>0</v>
      </c>
      <c r="AM244" s="201">
        <f>+ROUND(+Q244+X244+AE244,2)</f>
        <v>0</v>
      </c>
      <c r="AN244" s="209">
        <f>+ROUND(+R244+Y244+AF244,2)</f>
        <v>0</v>
      </c>
      <c r="AO244" s="235">
        <v>0</v>
      </c>
      <c r="AP244" s="210">
        <f>+T244+AA244+AH244</f>
        <v>0</v>
      </c>
      <c r="AQ244" s="7"/>
      <c r="AR244" s="211">
        <f t="shared" si="85"/>
        <v>0</v>
      </c>
      <c r="AS244" s="212">
        <f t="shared" si="86"/>
        <v>0</v>
      </c>
      <c r="AT244" s="213">
        <f t="shared" si="87"/>
        <v>0</v>
      </c>
      <c r="AU244" s="7"/>
      <c r="AV244" s="238">
        <f>+IF(OR(+ROUND(O244,2)+ROUND(Q244,2)&gt;ROUND(P244,2)+ROUND(R244,2),+ABS(ROUND(O244,2)+ROUND(Q244,2))&gt;+ABS(ROUND(P244,2)+ROUND(R244,2))),+(ROUND(O244,2)+ROUND(Q244,2))-(ROUND(P244,2)+ROUND(R244,2)),0)</f>
        <v>0</v>
      </c>
      <c r="AW244" s="214"/>
      <c r="AX244" s="238">
        <f>+IF(OR(+ROUND(AC244,2)+ROUND(AE244,2)&gt;ROUND(AD244,2)+ROUND(AF244,2),+ABS(ROUND(AC244,2)+ROUND(AE244,2))&gt;+ABS(ROUND(AD244,2)+ROUND(AF244,2))),+(ROUND(AC244,2)+ROUND(AE244,2))-(ROUND(AD244,2)+ROUND(AF244,2)),0)</f>
        <v>0</v>
      </c>
      <c r="AY244" s="7"/>
      <c r="AZ244" s="7"/>
      <c r="BA244" s="7"/>
      <c r="BB244" s="7"/>
      <c r="BC244" s="7"/>
      <c r="BD244" s="7"/>
    </row>
    <row r="245" spans="1:56" x14ac:dyDescent="0.25">
      <c r="A245" s="218">
        <v>4865</v>
      </c>
      <c r="B245" s="219" t="s">
        <v>279</v>
      </c>
      <c r="C245" s="218"/>
      <c r="D245" s="220"/>
      <c r="E245" s="220"/>
      <c r="F245" s="220"/>
      <c r="G245" s="220"/>
      <c r="H245" s="220"/>
      <c r="I245" s="220"/>
      <c r="J245" s="220"/>
      <c r="K245" s="220"/>
      <c r="L245" s="261"/>
      <c r="M245" s="196" t="s">
        <v>56</v>
      </c>
      <c r="N245" s="222">
        <f t="shared" si="82"/>
        <v>4865</v>
      </c>
      <c r="O245" s="259"/>
      <c r="P245" s="257">
        <v>0</v>
      </c>
      <c r="Q245" s="200"/>
      <c r="R245" s="199"/>
      <c r="S245" s="260">
        <f t="shared" ref="S245:S250" si="96">+IF(ABS(+O245+Q245)&gt;=ABS(P245+R245),+O245-P245+Q245-R245,0)</f>
        <v>0</v>
      </c>
      <c r="T245" s="258">
        <v>0</v>
      </c>
      <c r="U245" s="196"/>
      <c r="V245" s="225">
        <v>0</v>
      </c>
      <c r="W245" s="226">
        <v>0</v>
      </c>
      <c r="X245" s="254">
        <v>0</v>
      </c>
      <c r="Y245" s="255">
        <v>0</v>
      </c>
      <c r="Z245" s="254">
        <v>0</v>
      </c>
      <c r="AA245" s="256">
        <v>0</v>
      </c>
      <c r="AB245" s="196"/>
      <c r="AC245" s="259"/>
      <c r="AD245" s="257">
        <v>0</v>
      </c>
      <c r="AE245" s="200"/>
      <c r="AF245" s="199"/>
      <c r="AG245" s="260">
        <f t="shared" ref="AG245:AG250" si="97">+IF(ABS(+AC245+AE245)&gt;=ABS(AD245+AF245),+AC245-AD245+AE245-AF245,0)</f>
        <v>0</v>
      </c>
      <c r="AH245" s="258">
        <v>0</v>
      </c>
      <c r="AI245" s="196"/>
      <c r="AJ245" s="229">
        <f>+N245</f>
        <v>4865</v>
      </c>
      <c r="AK245" s="208">
        <f t="shared" ref="AK245:AK250" si="98">+ROUND(+O245+V245+AC245,2)</f>
        <v>0</v>
      </c>
      <c r="AL245" s="234">
        <v>0</v>
      </c>
      <c r="AM245" s="201">
        <f t="shared" ref="AM245:AN247" si="99">+ROUND(+Q245+X245+AE245,2)</f>
        <v>0</v>
      </c>
      <c r="AN245" s="209">
        <f t="shared" si="99"/>
        <v>0</v>
      </c>
      <c r="AO245" s="201">
        <f t="shared" ref="AO245:AO250" si="100">+S245+Z245+AG245</f>
        <v>0</v>
      </c>
      <c r="AP245" s="236">
        <v>0</v>
      </c>
      <c r="AQ245" s="7"/>
      <c r="AR245" s="211">
        <f>+ROUND(+SUM(AK245-AL245)-SUM(O245-P245)-SUM(V245-W245)-SUM(AC245-AD245),2)</f>
        <v>0</v>
      </c>
      <c r="AS245" s="212">
        <f>+ROUND(+SUM(AM245-AN245)-SUM(Q245-R245)-SUM(X245-Y245)-SUM(AE245-AF245),2)</f>
        <v>0</v>
      </c>
      <c r="AT245" s="213">
        <f>+ROUND(+SUM(AO245-AP245)-SUM(S245-T245)-SUM(Z245-AA245)-SUM(AG245-AH245),2)</f>
        <v>0</v>
      </c>
      <c r="AU245" s="7"/>
      <c r="AV245" s="243">
        <f t="shared" ref="AV245:AV250" si="101">+IF(OR(ROUND(P245,2)+ROUND(R245,2)&gt;+ROUND(O245,2)+ROUND(Q245,2),+ABS(ROUND(P245,2)+ROUND(R245,2))&gt;+ABS(ROUND(O245,2)+ROUND(Q245,2))),+(ROUND(P245,2)+ROUND(R245,2))-(ROUND(O245,2)+ROUND(Q245,2)),0)</f>
        <v>0</v>
      </c>
      <c r="AW245" s="214"/>
      <c r="AX245" s="243">
        <f t="shared" ref="AX245:AX250" si="102">+IF(OR(ROUND(AD245,2)+ROUND(AF245,2)&gt;+ROUND(AC245,2)+ROUND(AE245,2),+ABS(ROUND(AD245,2)+ROUND(AF245,2))&gt;+ABS(ROUND(AC245,2)+ROUND(AE245,2))),+(ROUND(AD245,2)+ROUND(AF245,2))-(ROUND(AC245,2)+ROUND(AE245,2)),0)</f>
        <v>0</v>
      </c>
      <c r="AY245" s="7"/>
      <c r="AZ245" s="7"/>
      <c r="BA245" s="7"/>
      <c r="BB245" s="7"/>
      <c r="BC245" s="7"/>
      <c r="BD245" s="7"/>
    </row>
    <row r="246" spans="1:56" x14ac:dyDescent="0.25">
      <c r="A246" s="218">
        <v>4866</v>
      </c>
      <c r="B246" s="219" t="s">
        <v>280</v>
      </c>
      <c r="C246" s="218"/>
      <c r="D246" s="220"/>
      <c r="E246" s="220"/>
      <c r="F246" s="220"/>
      <c r="G246" s="220"/>
      <c r="H246" s="220"/>
      <c r="I246" s="220"/>
      <c r="J246" s="220"/>
      <c r="K246" s="220"/>
      <c r="L246" s="261"/>
      <c r="M246" s="196" t="s">
        <v>56</v>
      </c>
      <c r="N246" s="222">
        <f t="shared" si="82"/>
        <v>4866</v>
      </c>
      <c r="O246" s="259"/>
      <c r="P246" s="257">
        <v>0</v>
      </c>
      <c r="Q246" s="200"/>
      <c r="R246" s="199"/>
      <c r="S246" s="260">
        <f t="shared" si="96"/>
        <v>0</v>
      </c>
      <c r="T246" s="258">
        <v>0</v>
      </c>
      <c r="U246" s="196"/>
      <c r="V246" s="225">
        <v>0</v>
      </c>
      <c r="W246" s="226">
        <v>0</v>
      </c>
      <c r="X246" s="254">
        <v>0</v>
      </c>
      <c r="Y246" s="255">
        <v>0</v>
      </c>
      <c r="Z246" s="254">
        <v>0</v>
      </c>
      <c r="AA246" s="256">
        <v>0</v>
      </c>
      <c r="AB246" s="196"/>
      <c r="AC246" s="259"/>
      <c r="AD246" s="257">
        <v>0</v>
      </c>
      <c r="AE246" s="302"/>
      <c r="AF246" s="199"/>
      <c r="AG246" s="260">
        <f t="shared" si="97"/>
        <v>0</v>
      </c>
      <c r="AH246" s="258">
        <v>0</v>
      </c>
      <c r="AI246" s="196"/>
      <c r="AJ246" s="229">
        <f>+N246</f>
        <v>4866</v>
      </c>
      <c r="AK246" s="208">
        <f t="shared" si="98"/>
        <v>0</v>
      </c>
      <c r="AL246" s="234">
        <v>0</v>
      </c>
      <c r="AM246" s="201">
        <f t="shared" si="99"/>
        <v>0</v>
      </c>
      <c r="AN246" s="209">
        <f t="shared" si="99"/>
        <v>0</v>
      </c>
      <c r="AO246" s="201">
        <f t="shared" si="100"/>
        <v>0</v>
      </c>
      <c r="AP246" s="236">
        <v>0</v>
      </c>
      <c r="AQ246" s="7"/>
      <c r="AR246" s="211">
        <f>+ROUND(+SUM(AK246-AL246)-SUM(O246-P246)-SUM(V246-W246)-SUM(AC246-AD246),2)</f>
        <v>0</v>
      </c>
      <c r="AS246" s="212">
        <f>+ROUND(+SUM(AM246-AN246)-SUM(Q246-R246)-SUM(X246-Y246)-SUM(AE246-AF246),2)</f>
        <v>0</v>
      </c>
      <c r="AT246" s="213">
        <f>+ROUND(+SUM(AO246-AP246)-SUM(S246-T246)-SUM(Z246-AA246)-SUM(AG246-AH246),2)</f>
        <v>0</v>
      </c>
      <c r="AU246" s="7"/>
      <c r="AV246" s="243">
        <f t="shared" si="101"/>
        <v>0</v>
      </c>
      <c r="AW246" s="214"/>
      <c r="AX246" s="243">
        <f t="shared" si="102"/>
        <v>0</v>
      </c>
      <c r="AY246" s="7"/>
      <c r="AZ246" s="7"/>
      <c r="BA246" s="7"/>
      <c r="BB246" s="7"/>
      <c r="BC246" s="7"/>
      <c r="BD246" s="7"/>
    </row>
    <row r="247" spans="1:56" x14ac:dyDescent="0.25">
      <c r="A247" s="218">
        <v>4867</v>
      </c>
      <c r="B247" s="219" t="s">
        <v>281</v>
      </c>
      <c r="C247" s="218"/>
      <c r="D247" s="220"/>
      <c r="E247" s="220"/>
      <c r="F247" s="220"/>
      <c r="G247" s="220"/>
      <c r="H247" s="220"/>
      <c r="I247" s="220"/>
      <c r="J247" s="220"/>
      <c r="K247" s="220"/>
      <c r="L247" s="261"/>
      <c r="M247" s="196" t="s">
        <v>56</v>
      </c>
      <c r="N247" s="222">
        <f t="shared" si="82"/>
        <v>4867</v>
      </c>
      <c r="O247" s="259"/>
      <c r="P247" s="257">
        <v>0</v>
      </c>
      <c r="Q247" s="200"/>
      <c r="R247" s="199"/>
      <c r="S247" s="260">
        <f t="shared" si="96"/>
        <v>0</v>
      </c>
      <c r="T247" s="258">
        <v>0</v>
      </c>
      <c r="U247" s="196"/>
      <c r="V247" s="225">
        <v>492446004.56</v>
      </c>
      <c r="W247" s="226">
        <v>0</v>
      </c>
      <c r="X247" s="254">
        <v>1974872344.05</v>
      </c>
      <c r="Y247" s="255">
        <v>2069481108.49</v>
      </c>
      <c r="Z247" s="254">
        <v>397837240.12000036</v>
      </c>
      <c r="AA247" s="256">
        <v>0</v>
      </c>
      <c r="AB247" s="196"/>
      <c r="AC247" s="259"/>
      <c r="AD247" s="257">
        <v>0</v>
      </c>
      <c r="AE247" s="200"/>
      <c r="AF247" s="199"/>
      <c r="AG247" s="260">
        <f t="shared" si="97"/>
        <v>0</v>
      </c>
      <c r="AH247" s="258">
        <v>0</v>
      </c>
      <c r="AI247" s="196"/>
      <c r="AJ247" s="229">
        <f>+N247</f>
        <v>4867</v>
      </c>
      <c r="AK247" s="208">
        <f t="shared" si="98"/>
        <v>492446004.56</v>
      </c>
      <c r="AL247" s="234">
        <v>0</v>
      </c>
      <c r="AM247" s="201">
        <f t="shared" si="99"/>
        <v>1974872344.05</v>
      </c>
      <c r="AN247" s="209">
        <f t="shared" si="99"/>
        <v>2069481108.49</v>
      </c>
      <c r="AO247" s="201">
        <f t="shared" si="100"/>
        <v>397837240.12000036</v>
      </c>
      <c r="AP247" s="236">
        <v>0</v>
      </c>
      <c r="AQ247" s="7"/>
      <c r="AR247" s="211">
        <f>+ROUND(+SUM(AK247-AL247)-SUM(O247-P247)-SUM(V247-W247)-SUM(AC247-AD247),2)</f>
        <v>0</v>
      </c>
      <c r="AS247" s="212">
        <f>+ROUND(+SUM(AM247-AN247)-SUM(Q247-R247)-SUM(X247-Y247)-SUM(AE247-AF247),2)</f>
        <v>0</v>
      </c>
      <c r="AT247" s="213">
        <f>+ROUND(+SUM(AO247-AP247)-SUM(S247-T247)-SUM(Z247-AA247)-SUM(AG247-AH247),2)</f>
        <v>0</v>
      </c>
      <c r="AU247" s="7"/>
      <c r="AV247" s="243">
        <f t="shared" si="101"/>
        <v>0</v>
      </c>
      <c r="AW247" s="214"/>
      <c r="AX247" s="243">
        <f t="shared" si="102"/>
        <v>0</v>
      </c>
      <c r="AY247" s="7"/>
      <c r="AZ247" s="7"/>
      <c r="BA247" s="7"/>
      <c r="BB247" s="7"/>
      <c r="BC247" s="7"/>
      <c r="BD247" s="7"/>
    </row>
    <row r="248" spans="1:56" x14ac:dyDescent="0.25">
      <c r="A248" s="218">
        <v>4868</v>
      </c>
      <c r="B248" s="219" t="s">
        <v>282</v>
      </c>
      <c r="C248" s="218"/>
      <c r="D248" s="220"/>
      <c r="E248" s="220"/>
      <c r="F248" s="220"/>
      <c r="G248" s="220"/>
      <c r="H248" s="220"/>
      <c r="I248" s="220"/>
      <c r="J248" s="220"/>
      <c r="K248" s="220"/>
      <c r="L248" s="261"/>
      <c r="M248" s="196" t="s">
        <v>56</v>
      </c>
      <c r="N248" s="222">
        <f t="shared" si="82"/>
        <v>4868</v>
      </c>
      <c r="O248" s="259"/>
      <c r="P248" s="257">
        <v>0</v>
      </c>
      <c r="Q248" s="200"/>
      <c r="R248" s="199"/>
      <c r="S248" s="260">
        <f t="shared" si="96"/>
        <v>0</v>
      </c>
      <c r="T248" s="258">
        <v>0</v>
      </c>
      <c r="U248" s="196"/>
      <c r="V248" s="225">
        <v>740362608.86000001</v>
      </c>
      <c r="W248" s="226">
        <v>0</v>
      </c>
      <c r="X248" s="254">
        <v>0</v>
      </c>
      <c r="Y248" s="255">
        <v>0</v>
      </c>
      <c r="Z248" s="254">
        <v>740362608.86000001</v>
      </c>
      <c r="AA248" s="256">
        <v>0</v>
      </c>
      <c r="AB248" s="196"/>
      <c r="AC248" s="259"/>
      <c r="AD248" s="257">
        <v>0</v>
      </c>
      <c r="AE248" s="200"/>
      <c r="AF248" s="199"/>
      <c r="AG248" s="260">
        <f t="shared" si="97"/>
        <v>0</v>
      </c>
      <c r="AH248" s="258">
        <v>0</v>
      </c>
      <c r="AI248" s="196"/>
      <c r="AJ248" s="229">
        <f t="shared" si="81"/>
        <v>4868</v>
      </c>
      <c r="AK248" s="208">
        <f t="shared" si="98"/>
        <v>740362608.86000001</v>
      </c>
      <c r="AL248" s="234">
        <v>0</v>
      </c>
      <c r="AM248" s="201">
        <f>+ROUND(+Q248+X248+AE248,2)</f>
        <v>0</v>
      </c>
      <c r="AN248" s="209">
        <f>+ROUND(+R248+Y248+AF248,2)</f>
        <v>0</v>
      </c>
      <c r="AO248" s="201">
        <f t="shared" si="100"/>
        <v>740362608.86000001</v>
      </c>
      <c r="AP248" s="236">
        <v>0</v>
      </c>
      <c r="AQ248" s="7"/>
      <c r="AR248" s="211">
        <f t="shared" si="85"/>
        <v>0</v>
      </c>
      <c r="AS248" s="212">
        <f t="shared" si="86"/>
        <v>0</v>
      </c>
      <c r="AT248" s="213">
        <f t="shared" si="87"/>
        <v>0</v>
      </c>
      <c r="AU248" s="7"/>
      <c r="AV248" s="243">
        <f t="shared" si="101"/>
        <v>0</v>
      </c>
      <c r="AW248" s="214"/>
      <c r="AX248" s="243">
        <f t="shared" si="102"/>
        <v>0</v>
      </c>
      <c r="AY248" s="7"/>
      <c r="AZ248" s="7"/>
      <c r="BA248" s="7"/>
      <c r="BB248" s="7"/>
      <c r="BC248" s="7"/>
      <c r="BD248" s="7"/>
    </row>
    <row r="249" spans="1:56" x14ac:dyDescent="0.25">
      <c r="A249" s="218">
        <v>4871</v>
      </c>
      <c r="B249" s="219" t="s">
        <v>283</v>
      </c>
      <c r="C249" s="218"/>
      <c r="D249" s="220"/>
      <c r="E249" s="220"/>
      <c r="F249" s="220"/>
      <c r="G249" s="220"/>
      <c r="H249" s="220"/>
      <c r="I249" s="220"/>
      <c r="J249" s="220"/>
      <c r="K249" s="220"/>
      <c r="L249" s="261"/>
      <c r="M249" s="196" t="s">
        <v>56</v>
      </c>
      <c r="N249" s="222">
        <f t="shared" si="82"/>
        <v>4871</v>
      </c>
      <c r="O249" s="259"/>
      <c r="P249" s="257">
        <v>0</v>
      </c>
      <c r="Q249" s="200"/>
      <c r="R249" s="199"/>
      <c r="S249" s="260">
        <f t="shared" si="96"/>
        <v>0</v>
      </c>
      <c r="T249" s="258">
        <v>0</v>
      </c>
      <c r="U249" s="196"/>
      <c r="V249" s="225">
        <v>0</v>
      </c>
      <c r="W249" s="226">
        <v>0</v>
      </c>
      <c r="X249" s="254">
        <v>0</v>
      </c>
      <c r="Y249" s="255">
        <v>0</v>
      </c>
      <c r="Z249" s="254">
        <v>0</v>
      </c>
      <c r="AA249" s="256">
        <v>0</v>
      </c>
      <c r="AB249" s="196"/>
      <c r="AC249" s="259"/>
      <c r="AD249" s="257">
        <v>0</v>
      </c>
      <c r="AE249" s="200"/>
      <c r="AF249" s="199"/>
      <c r="AG249" s="260">
        <f t="shared" si="97"/>
        <v>0</v>
      </c>
      <c r="AH249" s="258">
        <v>0</v>
      </c>
      <c r="AI249" s="196"/>
      <c r="AJ249" s="229">
        <f t="shared" si="81"/>
        <v>4871</v>
      </c>
      <c r="AK249" s="208">
        <f t="shared" si="98"/>
        <v>0</v>
      </c>
      <c r="AL249" s="234">
        <v>0</v>
      </c>
      <c r="AM249" s="201">
        <f t="shared" ref="AM249:AN254" si="103">+ROUND(+Q249+X249+AE249,2)</f>
        <v>0</v>
      </c>
      <c r="AN249" s="209">
        <f t="shared" si="103"/>
        <v>0</v>
      </c>
      <c r="AO249" s="201">
        <f t="shared" si="100"/>
        <v>0</v>
      </c>
      <c r="AP249" s="236">
        <v>0</v>
      </c>
      <c r="AQ249" s="7"/>
      <c r="AR249" s="211">
        <f t="shared" ref="AR249:AR254" si="104">+ROUND(+SUM(AK249-AL249)-SUM(O249-P249)-SUM(V249-W249)-SUM(AC249-AD249),2)</f>
        <v>0</v>
      </c>
      <c r="AS249" s="212">
        <f t="shared" si="86"/>
        <v>0</v>
      </c>
      <c r="AT249" s="213">
        <f t="shared" si="87"/>
        <v>0</v>
      </c>
      <c r="AU249" s="7"/>
      <c r="AV249" s="243">
        <f t="shared" si="101"/>
        <v>0</v>
      </c>
      <c r="AW249" s="214"/>
      <c r="AX249" s="243">
        <f t="shared" si="102"/>
        <v>0</v>
      </c>
      <c r="AY249" s="7"/>
      <c r="AZ249" s="7"/>
      <c r="BA249" s="7"/>
      <c r="BB249" s="7"/>
      <c r="BC249" s="7"/>
      <c r="BD249" s="7"/>
    </row>
    <row r="250" spans="1:56" x14ac:dyDescent="0.25">
      <c r="A250" s="218">
        <v>4872</v>
      </c>
      <c r="B250" s="219" t="s">
        <v>284</v>
      </c>
      <c r="C250" s="218"/>
      <c r="D250" s="220"/>
      <c r="E250" s="220"/>
      <c r="F250" s="220"/>
      <c r="G250" s="220"/>
      <c r="H250" s="220"/>
      <c r="I250" s="220"/>
      <c r="J250" s="220"/>
      <c r="K250" s="220"/>
      <c r="L250" s="261"/>
      <c r="M250" s="196" t="s">
        <v>56</v>
      </c>
      <c r="N250" s="222">
        <f t="shared" si="82"/>
        <v>4872</v>
      </c>
      <c r="O250" s="259"/>
      <c r="P250" s="257">
        <v>0</v>
      </c>
      <c r="Q250" s="200"/>
      <c r="R250" s="199"/>
      <c r="S250" s="260">
        <f t="shared" si="96"/>
        <v>0</v>
      </c>
      <c r="T250" s="258">
        <v>0</v>
      </c>
      <c r="U250" s="196"/>
      <c r="V250" s="225">
        <v>0</v>
      </c>
      <c r="W250" s="226">
        <v>0</v>
      </c>
      <c r="X250" s="254">
        <v>0</v>
      </c>
      <c r="Y250" s="255">
        <v>0</v>
      </c>
      <c r="Z250" s="254">
        <v>0</v>
      </c>
      <c r="AA250" s="256">
        <v>0</v>
      </c>
      <c r="AB250" s="196"/>
      <c r="AC250" s="259"/>
      <c r="AD250" s="257">
        <v>0</v>
      </c>
      <c r="AE250" s="302"/>
      <c r="AF250" s="199"/>
      <c r="AG250" s="260">
        <f t="shared" si="97"/>
        <v>0</v>
      </c>
      <c r="AH250" s="258">
        <v>0</v>
      </c>
      <c r="AI250" s="196"/>
      <c r="AJ250" s="229">
        <f t="shared" si="81"/>
        <v>4872</v>
      </c>
      <c r="AK250" s="208">
        <f t="shared" si="98"/>
        <v>0</v>
      </c>
      <c r="AL250" s="234">
        <v>0</v>
      </c>
      <c r="AM250" s="201">
        <f t="shared" si="103"/>
        <v>0</v>
      </c>
      <c r="AN250" s="209">
        <f t="shared" si="103"/>
        <v>0</v>
      </c>
      <c r="AO250" s="201">
        <f t="shared" si="100"/>
        <v>0</v>
      </c>
      <c r="AP250" s="236">
        <v>0</v>
      </c>
      <c r="AQ250" s="7"/>
      <c r="AR250" s="211">
        <f t="shared" si="104"/>
        <v>0</v>
      </c>
      <c r="AS250" s="212">
        <f t="shared" si="86"/>
        <v>0</v>
      </c>
      <c r="AT250" s="213">
        <f t="shared" si="87"/>
        <v>0</v>
      </c>
      <c r="AU250" s="7"/>
      <c r="AV250" s="243">
        <f t="shared" si="101"/>
        <v>0</v>
      </c>
      <c r="AW250" s="214"/>
      <c r="AX250" s="243">
        <f t="shared" si="102"/>
        <v>0</v>
      </c>
      <c r="AY250" s="7"/>
      <c r="AZ250" s="7"/>
      <c r="BA250" s="7"/>
      <c r="BB250" s="7"/>
      <c r="BC250" s="7"/>
      <c r="BD250" s="7"/>
    </row>
    <row r="251" spans="1:56" x14ac:dyDescent="0.25">
      <c r="A251" s="218">
        <v>4877</v>
      </c>
      <c r="B251" s="219" t="s">
        <v>285</v>
      </c>
      <c r="C251" s="218"/>
      <c r="D251" s="220"/>
      <c r="E251" s="220"/>
      <c r="F251" s="220"/>
      <c r="G251" s="220"/>
      <c r="H251" s="220"/>
      <c r="I251" s="220"/>
      <c r="J251" s="220"/>
      <c r="K251" s="220"/>
      <c r="L251" s="261"/>
      <c r="M251" s="196" t="s">
        <v>56</v>
      </c>
      <c r="N251" s="222">
        <f t="shared" si="82"/>
        <v>4877</v>
      </c>
      <c r="O251" s="250">
        <v>0</v>
      </c>
      <c r="P251" s="251"/>
      <c r="Q251" s="200"/>
      <c r="R251" s="199"/>
      <c r="S251" s="252">
        <v>0</v>
      </c>
      <c r="T251" s="253">
        <f>+IF(ABS(+O251+Q251)&lt;=ABS(P251+R251),-O251+P251-Q251+R251,0)</f>
        <v>0</v>
      </c>
      <c r="U251" s="196"/>
      <c r="V251" s="225">
        <v>0</v>
      </c>
      <c r="W251" s="226">
        <v>0</v>
      </c>
      <c r="X251" s="254">
        <v>0</v>
      </c>
      <c r="Y251" s="255">
        <v>0</v>
      </c>
      <c r="Z251" s="254">
        <v>0</v>
      </c>
      <c r="AA251" s="256">
        <v>0</v>
      </c>
      <c r="AB251" s="196"/>
      <c r="AC251" s="250">
        <v>0</v>
      </c>
      <c r="AD251" s="251"/>
      <c r="AE251" s="200"/>
      <c r="AF251" s="199"/>
      <c r="AG251" s="252">
        <v>0</v>
      </c>
      <c r="AH251" s="253">
        <f>+IF(ABS(+AC251+AE251)&lt;=ABS(AD251+AF251),-AC251+AD251-AE251+AF251,0)</f>
        <v>0</v>
      </c>
      <c r="AI251" s="196"/>
      <c r="AJ251" s="229">
        <f t="shared" si="81"/>
        <v>4877</v>
      </c>
      <c r="AK251" s="233">
        <v>0</v>
      </c>
      <c r="AL251" s="209">
        <f>+ROUND(+P251+W251+AD251,2)</f>
        <v>0</v>
      </c>
      <c r="AM251" s="201">
        <f t="shared" si="103"/>
        <v>0</v>
      </c>
      <c r="AN251" s="209">
        <f t="shared" si="103"/>
        <v>0</v>
      </c>
      <c r="AO251" s="235">
        <v>0</v>
      </c>
      <c r="AP251" s="210">
        <f>+T251+AA251+AH251</f>
        <v>0</v>
      </c>
      <c r="AQ251" s="7"/>
      <c r="AR251" s="211">
        <f t="shared" si="104"/>
        <v>0</v>
      </c>
      <c r="AS251" s="212">
        <f t="shared" si="86"/>
        <v>0</v>
      </c>
      <c r="AT251" s="213">
        <f t="shared" si="87"/>
        <v>0</v>
      </c>
      <c r="AU251" s="7"/>
      <c r="AV251" s="238">
        <f>+IF(OR(+ROUND(O251,2)+ROUND(Q251,2)&gt;ROUND(P251,2)+ROUND(R251,2),+ABS(ROUND(O251,2)+ROUND(Q251,2))&gt;+ABS(ROUND(P251,2)+ROUND(R251,2))),+(ROUND(O251,2)+ROUND(Q251,2))-(ROUND(P251,2)+ROUND(R251,2)),0)</f>
        <v>0</v>
      </c>
      <c r="AW251" s="214"/>
      <c r="AX251" s="238">
        <f>+IF(OR(+ROUND(AC251,2)+ROUND(AE251,2)&gt;ROUND(AD251,2)+ROUND(AF251,2),+ABS(ROUND(AC251,2)+ROUND(AE251,2))&gt;+ABS(ROUND(AD251,2)+ROUND(AF251,2))),+(ROUND(AC251,2)+ROUND(AE251,2))-(ROUND(AD251,2)+ROUND(AF251,2)),0)</f>
        <v>0</v>
      </c>
      <c r="AY251" s="7"/>
      <c r="AZ251" s="7"/>
      <c r="BA251" s="7"/>
      <c r="BB251" s="7"/>
      <c r="BC251" s="7"/>
      <c r="BD251" s="7"/>
    </row>
    <row r="252" spans="1:56" x14ac:dyDescent="0.25">
      <c r="A252" s="218">
        <v>4878</v>
      </c>
      <c r="B252" s="219" t="s">
        <v>286</v>
      </c>
      <c r="C252" s="218"/>
      <c r="D252" s="220"/>
      <c r="E252" s="220"/>
      <c r="F252" s="220"/>
      <c r="G252" s="220"/>
      <c r="H252" s="220"/>
      <c r="I252" s="220"/>
      <c r="J252" s="220"/>
      <c r="K252" s="220"/>
      <c r="L252" s="261"/>
      <c r="M252" s="196" t="s">
        <v>56</v>
      </c>
      <c r="N252" s="222">
        <f t="shared" si="82"/>
        <v>4878</v>
      </c>
      <c r="O252" s="250">
        <v>0</v>
      </c>
      <c r="P252" s="251"/>
      <c r="Q252" s="200"/>
      <c r="R252" s="199"/>
      <c r="S252" s="252">
        <v>0</v>
      </c>
      <c r="T252" s="253">
        <f>+IF(ABS(+O252+Q252)&lt;=ABS(P252+R252),-O252+P252-Q252+R252,0)</f>
        <v>0</v>
      </c>
      <c r="U252" s="196"/>
      <c r="V252" s="225">
        <v>0</v>
      </c>
      <c r="W252" s="226">
        <v>0</v>
      </c>
      <c r="X252" s="254">
        <v>0</v>
      </c>
      <c r="Y252" s="255">
        <v>0</v>
      </c>
      <c r="Z252" s="254">
        <v>0</v>
      </c>
      <c r="AA252" s="256">
        <v>0</v>
      </c>
      <c r="AB252" s="196"/>
      <c r="AC252" s="250">
        <v>0</v>
      </c>
      <c r="AD252" s="251"/>
      <c r="AE252" s="200"/>
      <c r="AF252" s="199"/>
      <c r="AG252" s="252">
        <v>0</v>
      </c>
      <c r="AH252" s="253">
        <f>+IF(ABS(+AC252+AE252)&lt;=ABS(AD252+AF252),-AC252+AD252-AE252+AF252,0)</f>
        <v>0</v>
      </c>
      <c r="AI252" s="196"/>
      <c r="AJ252" s="229">
        <f t="shared" si="81"/>
        <v>4878</v>
      </c>
      <c r="AK252" s="233">
        <v>0</v>
      </c>
      <c r="AL252" s="209">
        <f>+ROUND(+P252+W252+AD252,2)</f>
        <v>0</v>
      </c>
      <c r="AM252" s="201">
        <f t="shared" si="103"/>
        <v>0</v>
      </c>
      <c r="AN252" s="209">
        <f t="shared" si="103"/>
        <v>0</v>
      </c>
      <c r="AO252" s="235">
        <v>0</v>
      </c>
      <c r="AP252" s="210">
        <f>+T252+AA252+AH252</f>
        <v>0</v>
      </c>
      <c r="AQ252" s="7"/>
      <c r="AR252" s="211">
        <f t="shared" si="104"/>
        <v>0</v>
      </c>
      <c r="AS252" s="212">
        <f t="shared" si="86"/>
        <v>0</v>
      </c>
      <c r="AT252" s="213">
        <f t="shared" si="87"/>
        <v>0</v>
      </c>
      <c r="AU252" s="7"/>
      <c r="AV252" s="238">
        <f>+IF(OR(+ROUND(O252,2)+ROUND(Q252,2)&gt;ROUND(P252,2)+ROUND(R252,2),+ABS(ROUND(O252,2)+ROUND(Q252,2))&gt;+ABS(ROUND(P252,2)+ROUND(R252,2))),+(ROUND(O252,2)+ROUND(Q252,2))-(ROUND(P252,2)+ROUND(R252,2)),0)</f>
        <v>0</v>
      </c>
      <c r="AW252" s="214"/>
      <c r="AX252" s="238">
        <f>+IF(OR(+ROUND(AC252,2)+ROUND(AE252,2)&gt;ROUND(AD252,2)+ROUND(AF252,2),+ABS(ROUND(AC252,2)+ROUND(AE252,2))&gt;+ABS(ROUND(AD252,2)+ROUND(AF252,2))),+(ROUND(AC252,2)+ROUND(AE252,2))-(ROUND(AD252,2)+ROUND(AF252,2)),0)</f>
        <v>0</v>
      </c>
      <c r="AY252" s="7"/>
      <c r="AZ252" s="7"/>
      <c r="BA252" s="7"/>
      <c r="BB252" s="7"/>
      <c r="BC252" s="7"/>
      <c r="BD252" s="7"/>
    </row>
    <row r="253" spans="1:56" x14ac:dyDescent="0.25">
      <c r="A253" s="218">
        <v>4885</v>
      </c>
      <c r="B253" s="219" t="s">
        <v>287</v>
      </c>
      <c r="C253" s="218"/>
      <c r="D253" s="220"/>
      <c r="E253" s="220"/>
      <c r="F253" s="220"/>
      <c r="G253" s="220"/>
      <c r="H253" s="220"/>
      <c r="I253" s="220"/>
      <c r="J253" s="220"/>
      <c r="K253" s="220"/>
      <c r="L253" s="261"/>
      <c r="M253" s="196" t="s">
        <v>56</v>
      </c>
      <c r="N253" s="222">
        <f t="shared" si="82"/>
        <v>4885</v>
      </c>
      <c r="O253" s="259"/>
      <c r="P253" s="257">
        <v>0</v>
      </c>
      <c r="Q253" s="200"/>
      <c r="R253" s="199"/>
      <c r="S253" s="260">
        <f>+IF(ABS(+O253+Q253)&gt;=ABS(P253+R253),+O253-P253+Q253-R253,0)</f>
        <v>0</v>
      </c>
      <c r="T253" s="258">
        <v>0</v>
      </c>
      <c r="U253" s="196"/>
      <c r="V253" s="225">
        <v>279491087.94</v>
      </c>
      <c r="W253" s="226">
        <v>0</v>
      </c>
      <c r="X253" s="254">
        <v>0</v>
      </c>
      <c r="Y253" s="255">
        <v>0</v>
      </c>
      <c r="Z253" s="254">
        <v>279491087.94</v>
      </c>
      <c r="AA253" s="256">
        <v>0</v>
      </c>
      <c r="AB253" s="196"/>
      <c r="AC253" s="259"/>
      <c r="AD253" s="257">
        <v>0</v>
      </c>
      <c r="AE253" s="302">
        <v>487663.84</v>
      </c>
      <c r="AF253" s="199">
        <v>487663.84</v>
      </c>
      <c r="AG253" s="260">
        <f>+IF(ABS(+AC253+AE253)&gt;=ABS(AD253+AF253),+AC253-AD253+AE253-AF253,0)</f>
        <v>0</v>
      </c>
      <c r="AH253" s="258">
        <v>0</v>
      </c>
      <c r="AI253" s="196"/>
      <c r="AJ253" s="229">
        <f t="shared" si="81"/>
        <v>4885</v>
      </c>
      <c r="AK253" s="208">
        <f>+ROUND(+O253+V253+AC253,2)</f>
        <v>279491087.94</v>
      </c>
      <c r="AL253" s="234">
        <v>0</v>
      </c>
      <c r="AM253" s="201">
        <f t="shared" si="103"/>
        <v>487663.84</v>
      </c>
      <c r="AN253" s="209">
        <f t="shared" si="103"/>
        <v>487663.84</v>
      </c>
      <c r="AO253" s="201">
        <f>+S253+Z253+AG253</f>
        <v>279491087.94</v>
      </c>
      <c r="AP253" s="236">
        <v>0</v>
      </c>
      <c r="AQ253" s="7"/>
      <c r="AR253" s="211">
        <f t="shared" si="104"/>
        <v>0</v>
      </c>
      <c r="AS253" s="212">
        <f t="shared" si="86"/>
        <v>0</v>
      </c>
      <c r="AT253" s="213">
        <f t="shared" si="87"/>
        <v>0</v>
      </c>
      <c r="AU253" s="7"/>
      <c r="AV253" s="243">
        <f>+IF(OR(ROUND(P253,2)+ROUND(R253,2)&gt;+ROUND(O253,2)+ROUND(Q253,2),+ABS(ROUND(P253,2)+ROUND(R253,2))&gt;+ABS(ROUND(O253,2)+ROUND(Q253,2))),+(ROUND(P253,2)+ROUND(R253,2))-(ROUND(O253,2)+ROUND(Q253,2)),0)</f>
        <v>0</v>
      </c>
      <c r="AW253" s="214"/>
      <c r="AX253" s="243">
        <f>+IF(OR(ROUND(AD253,2)+ROUND(AF253,2)&gt;+ROUND(AC253,2)+ROUND(AE253,2),+ABS(ROUND(AD253,2)+ROUND(AF253,2))&gt;+ABS(ROUND(AC253,2)+ROUND(AE253,2))),+(ROUND(AD253,2)+ROUND(AF253,2))-(ROUND(AC253,2)+ROUND(AE253,2)),0)</f>
        <v>0</v>
      </c>
      <c r="AY253" s="7"/>
      <c r="AZ253" s="7"/>
      <c r="BA253" s="7"/>
      <c r="BB253" s="7"/>
      <c r="BC253" s="7"/>
      <c r="BD253" s="7"/>
    </row>
    <row r="254" spans="1:56" x14ac:dyDescent="0.25">
      <c r="A254" s="218">
        <v>4886</v>
      </c>
      <c r="B254" s="219" t="s">
        <v>288</v>
      </c>
      <c r="C254" s="218"/>
      <c r="D254" s="220"/>
      <c r="E254" s="220"/>
      <c r="F254" s="220"/>
      <c r="G254" s="220"/>
      <c r="H254" s="220"/>
      <c r="I254" s="220"/>
      <c r="J254" s="220"/>
      <c r="K254" s="220"/>
      <c r="L254" s="261"/>
      <c r="M254" s="196" t="s">
        <v>56</v>
      </c>
      <c r="N254" s="222">
        <f t="shared" si="82"/>
        <v>4886</v>
      </c>
      <c r="O254" s="259"/>
      <c r="P254" s="257">
        <v>0</v>
      </c>
      <c r="Q254" s="200"/>
      <c r="R254" s="199"/>
      <c r="S254" s="260">
        <f>+IF(ABS(+O254+Q254)&gt;=ABS(P254+R254),+O254-P254+Q254-R254,0)</f>
        <v>0</v>
      </c>
      <c r="T254" s="258">
        <v>0</v>
      </c>
      <c r="U254" s="196"/>
      <c r="V254" s="225">
        <v>185530033.80000001</v>
      </c>
      <c r="W254" s="226">
        <v>0</v>
      </c>
      <c r="X254" s="254">
        <v>0</v>
      </c>
      <c r="Y254" s="255">
        <v>0</v>
      </c>
      <c r="Z254" s="254">
        <v>185530033.80000001</v>
      </c>
      <c r="AA254" s="256">
        <v>0</v>
      </c>
      <c r="AB254" s="196"/>
      <c r="AC254" s="259"/>
      <c r="AD254" s="257">
        <v>0</v>
      </c>
      <c r="AE254" s="200"/>
      <c r="AF254" s="199"/>
      <c r="AG254" s="260">
        <f>+IF(ABS(+AC254+AE254)&gt;=ABS(AD254+AF254),+AC254-AD254+AE254-AF254,0)</f>
        <v>0</v>
      </c>
      <c r="AH254" s="258">
        <v>0</v>
      </c>
      <c r="AI254" s="196"/>
      <c r="AJ254" s="229">
        <f t="shared" si="81"/>
        <v>4886</v>
      </c>
      <c r="AK254" s="208">
        <f>+ROUND(+O254+V254+AC254,2)</f>
        <v>185530033.80000001</v>
      </c>
      <c r="AL254" s="234">
        <v>0</v>
      </c>
      <c r="AM254" s="201">
        <f t="shared" si="103"/>
        <v>0</v>
      </c>
      <c r="AN254" s="209">
        <f t="shared" si="103"/>
        <v>0</v>
      </c>
      <c r="AO254" s="201">
        <f>+S254+Z254+AG254</f>
        <v>185530033.80000001</v>
      </c>
      <c r="AP254" s="236">
        <v>0</v>
      </c>
      <c r="AQ254" s="7"/>
      <c r="AR254" s="211">
        <f t="shared" si="104"/>
        <v>0</v>
      </c>
      <c r="AS254" s="212">
        <f t="shared" si="86"/>
        <v>0</v>
      </c>
      <c r="AT254" s="213">
        <f t="shared" si="87"/>
        <v>0</v>
      </c>
      <c r="AU254" s="7"/>
      <c r="AV254" s="243">
        <f>+IF(OR(ROUND(P254,2)+ROUND(R254,2)&gt;+ROUND(O254,2)+ROUND(Q254,2),+ABS(ROUND(P254,2)+ROUND(R254,2))&gt;+ABS(ROUND(O254,2)+ROUND(Q254,2))),+(ROUND(P254,2)+ROUND(R254,2))-(ROUND(O254,2)+ROUND(Q254,2)),0)</f>
        <v>0</v>
      </c>
      <c r="AW254" s="214"/>
      <c r="AX254" s="243">
        <f>+IF(OR(ROUND(AD254,2)+ROUND(AF254,2)&gt;+ROUND(AC254,2)+ROUND(AE254,2),+ABS(ROUND(AD254,2)+ROUND(AF254,2))&gt;+ABS(ROUND(AC254,2)+ROUND(AE254,2))),+(ROUND(AD254,2)+ROUND(AF254,2))-(ROUND(AC254,2)+ROUND(AE254,2)),0)</f>
        <v>0</v>
      </c>
      <c r="AY254" s="7"/>
      <c r="AZ254" s="7"/>
      <c r="BA254" s="7"/>
      <c r="BB254" s="7"/>
      <c r="BC254" s="7"/>
      <c r="BD254" s="7"/>
    </row>
    <row r="255" spans="1:56" x14ac:dyDescent="0.25">
      <c r="A255" s="218">
        <v>4887</v>
      </c>
      <c r="B255" s="219" t="s">
        <v>289</v>
      </c>
      <c r="C255" s="218"/>
      <c r="D255" s="220"/>
      <c r="E255" s="220"/>
      <c r="F255" s="220"/>
      <c r="G255" s="220"/>
      <c r="H255" s="220"/>
      <c r="I255" s="220"/>
      <c r="J255" s="220"/>
      <c r="K255" s="220"/>
      <c r="L255" s="261"/>
      <c r="M255" s="196" t="s">
        <v>56</v>
      </c>
      <c r="N255" s="222">
        <f t="shared" si="82"/>
        <v>4887</v>
      </c>
      <c r="O255" s="346"/>
      <c r="P255" s="257">
        <v>0</v>
      </c>
      <c r="Q255" s="200"/>
      <c r="R255" s="199"/>
      <c r="S255" s="260">
        <f>+IF(ABS(+O255+Q255)&gt;=ABS(P255+R255),+O255-P255+Q255-R255,0)</f>
        <v>0</v>
      </c>
      <c r="T255" s="258">
        <v>0</v>
      </c>
      <c r="U255" s="196"/>
      <c r="V255" s="225">
        <v>12467284.779999999</v>
      </c>
      <c r="W255" s="226">
        <v>0</v>
      </c>
      <c r="X255" s="254">
        <v>0</v>
      </c>
      <c r="Y255" s="255">
        <v>0</v>
      </c>
      <c r="Z255" s="254">
        <v>12467284.779999999</v>
      </c>
      <c r="AA255" s="256">
        <v>0</v>
      </c>
      <c r="AB255" s="196"/>
      <c r="AC255" s="346"/>
      <c r="AD255" s="257">
        <v>0</v>
      </c>
      <c r="AE255" s="200"/>
      <c r="AF255" s="199"/>
      <c r="AG255" s="260">
        <f>+IF(ABS(+AC255+AE255)&gt;=ABS(AD255+AF255),+AC255-AD255+AE255-AF255,0)</f>
        <v>0</v>
      </c>
      <c r="AH255" s="258">
        <v>0</v>
      </c>
      <c r="AI255" s="196"/>
      <c r="AJ255" s="229">
        <f t="shared" si="81"/>
        <v>4887</v>
      </c>
      <c r="AK255" s="208">
        <f>+ROUND(+O255+V255+AC255,2)</f>
        <v>12467284.779999999</v>
      </c>
      <c r="AL255" s="234">
        <v>0</v>
      </c>
      <c r="AM255" s="201">
        <f>+ROUND(+Q255+X255+AE255,2)</f>
        <v>0</v>
      </c>
      <c r="AN255" s="209">
        <f>+ROUND(+R255+Y255+AF255,2)</f>
        <v>0</v>
      </c>
      <c r="AO255" s="201">
        <f>+S255+Z255+AG255</f>
        <v>12467284.779999999</v>
      </c>
      <c r="AP255" s="236">
        <v>0</v>
      </c>
      <c r="AQ255" s="7"/>
      <c r="AR255" s="211">
        <f t="shared" si="85"/>
        <v>0</v>
      </c>
      <c r="AS255" s="212">
        <f t="shared" si="86"/>
        <v>0</v>
      </c>
      <c r="AT255" s="213">
        <f t="shared" si="87"/>
        <v>0</v>
      </c>
      <c r="AU255" s="7"/>
      <c r="AV255" s="243">
        <f>+IF(OR(ROUND(P255,2)+ROUND(R255,2)&gt;+ROUND(O255,2)+ROUND(Q255,2),+ABS(ROUND(P255,2)+ROUND(R255,2))&gt;+ABS(ROUND(O255,2)+ROUND(Q255,2))),+(ROUND(P255,2)+ROUND(R255,2))-(ROUND(O255,2)+ROUND(Q255,2)),0)</f>
        <v>0</v>
      </c>
      <c r="AW255" s="214"/>
      <c r="AX255" s="243">
        <f>+IF(OR(ROUND(AD255,2)+ROUND(AF255,2)&gt;+ROUND(AC255,2)+ROUND(AE255,2),+ABS(ROUND(AD255,2)+ROUND(AF255,2))&gt;+ABS(ROUND(AC255,2)+ROUND(AE255,2))),+(ROUND(AD255,2)+ROUND(AF255,2))-(ROUND(AC255,2)+ROUND(AE255,2)),0)</f>
        <v>0</v>
      </c>
      <c r="AY255" s="7"/>
      <c r="AZ255" s="7"/>
      <c r="BA255" s="7"/>
      <c r="BB255" s="7"/>
      <c r="BC255" s="7"/>
      <c r="BD255" s="7"/>
    </row>
    <row r="256" spans="1:56" x14ac:dyDescent="0.25">
      <c r="A256" s="218">
        <v>4888</v>
      </c>
      <c r="B256" s="219" t="s">
        <v>290</v>
      </c>
      <c r="C256" s="218"/>
      <c r="D256" s="220"/>
      <c r="E256" s="220"/>
      <c r="F256" s="220"/>
      <c r="G256" s="220"/>
      <c r="H256" s="220"/>
      <c r="I256" s="220"/>
      <c r="J256" s="220"/>
      <c r="K256" s="220"/>
      <c r="L256" s="261"/>
      <c r="M256" s="196" t="s">
        <v>56</v>
      </c>
      <c r="N256" s="222">
        <f t="shared" si="82"/>
        <v>4888</v>
      </c>
      <c r="O256" s="346"/>
      <c r="P256" s="257">
        <v>0</v>
      </c>
      <c r="Q256" s="200"/>
      <c r="R256" s="199"/>
      <c r="S256" s="260">
        <f>+IF(ABS(+O256+Q256)&gt;=ABS(P256+R256),+O256-P256+Q256-R256,0)</f>
        <v>0</v>
      </c>
      <c r="T256" s="258">
        <v>0</v>
      </c>
      <c r="U256" s="196"/>
      <c r="V256" s="225">
        <v>1754673.7</v>
      </c>
      <c r="W256" s="226">
        <v>0</v>
      </c>
      <c r="X256" s="254">
        <v>582037.43999999994</v>
      </c>
      <c r="Y256" s="255">
        <v>286127.88</v>
      </c>
      <c r="Z256" s="254">
        <v>2050583.2599999998</v>
      </c>
      <c r="AA256" s="256">
        <v>0</v>
      </c>
      <c r="AB256" s="196"/>
      <c r="AC256" s="346"/>
      <c r="AD256" s="257">
        <v>0</v>
      </c>
      <c r="AE256" s="302"/>
      <c r="AF256" s="199"/>
      <c r="AG256" s="260">
        <f>+IF(ABS(+AC256+AE256)&gt;=ABS(AD256+AF256),+AC256-AD256+AE256-AF256,0)</f>
        <v>0</v>
      </c>
      <c r="AH256" s="258">
        <v>0</v>
      </c>
      <c r="AI256" s="196"/>
      <c r="AJ256" s="229">
        <f t="shared" si="81"/>
        <v>4888</v>
      </c>
      <c r="AK256" s="208">
        <f>+ROUND(+O256+V256+AC256,2)</f>
        <v>1754673.7</v>
      </c>
      <c r="AL256" s="234">
        <v>0</v>
      </c>
      <c r="AM256" s="201">
        <f>+ROUND(+Q256+X256+AE256,2)</f>
        <v>582037.43999999994</v>
      </c>
      <c r="AN256" s="209">
        <f>+ROUND(+R256+Y256+AF256,2)</f>
        <v>286127.88</v>
      </c>
      <c r="AO256" s="201">
        <f>+S256+Z256+AG256</f>
        <v>2050583.2599999998</v>
      </c>
      <c r="AP256" s="236">
        <v>0</v>
      </c>
      <c r="AQ256" s="7"/>
      <c r="AR256" s="211">
        <f t="shared" si="85"/>
        <v>0</v>
      </c>
      <c r="AS256" s="212">
        <f t="shared" si="86"/>
        <v>0</v>
      </c>
      <c r="AT256" s="213">
        <f t="shared" si="87"/>
        <v>0</v>
      </c>
      <c r="AU256" s="7"/>
      <c r="AV256" s="243">
        <f>+IF(OR(ROUND(P256,2)+ROUND(R256,2)&gt;+ROUND(O256,2)+ROUND(Q256,2),+ABS(ROUND(P256,2)+ROUND(R256,2))&gt;+ABS(ROUND(O256,2)+ROUND(Q256,2))),+(ROUND(P256,2)+ROUND(R256,2))-(ROUND(O256,2)+ROUND(Q256,2)),0)</f>
        <v>0</v>
      </c>
      <c r="AW256" s="214"/>
      <c r="AX256" s="243">
        <f>+IF(OR(ROUND(AD256,2)+ROUND(AF256,2)&gt;+ROUND(AC256,2)+ROUND(AE256,2),+ABS(ROUND(AD256,2)+ROUND(AF256,2))&gt;+ABS(ROUND(AC256,2)+ROUND(AE256,2))),+(ROUND(AD256,2)+ROUND(AF256,2))-(ROUND(AC256,2)+ROUND(AE256,2)),0)</f>
        <v>0</v>
      </c>
      <c r="AY256" s="7"/>
      <c r="AZ256" s="7"/>
      <c r="BA256" s="7"/>
      <c r="BB256" s="7"/>
      <c r="BC256" s="7"/>
      <c r="BD256" s="7"/>
    </row>
    <row r="257" spans="1:56" x14ac:dyDescent="0.25">
      <c r="A257" s="218">
        <v>4895</v>
      </c>
      <c r="B257" s="219" t="s">
        <v>291</v>
      </c>
      <c r="C257" s="218"/>
      <c r="D257" s="220"/>
      <c r="E257" s="220"/>
      <c r="F257" s="220"/>
      <c r="G257" s="220"/>
      <c r="H257" s="220"/>
      <c r="I257" s="220"/>
      <c r="J257" s="220"/>
      <c r="K257" s="220"/>
      <c r="L257" s="261"/>
      <c r="M257" s="196" t="s">
        <v>56</v>
      </c>
      <c r="N257" s="222">
        <f t="shared" si="82"/>
        <v>4895</v>
      </c>
      <c r="O257" s="250">
        <v>0</v>
      </c>
      <c r="P257" s="251"/>
      <c r="Q257" s="200"/>
      <c r="R257" s="199"/>
      <c r="S257" s="252">
        <v>0</v>
      </c>
      <c r="T257" s="253">
        <f>+IF(ABS(+O257+Q257)&lt;=ABS(P257+R257),-O257+P257-Q257+R257,0)</f>
        <v>0</v>
      </c>
      <c r="U257" s="196"/>
      <c r="V257" s="225">
        <v>0</v>
      </c>
      <c r="W257" s="226">
        <v>0</v>
      </c>
      <c r="X257" s="254">
        <v>0</v>
      </c>
      <c r="Y257" s="255">
        <v>21881480</v>
      </c>
      <c r="Z257" s="254">
        <v>0</v>
      </c>
      <c r="AA257" s="256">
        <v>21881480</v>
      </c>
      <c r="AB257" s="196"/>
      <c r="AC257" s="250">
        <v>0</v>
      </c>
      <c r="AD257" s="251"/>
      <c r="AE257" s="200"/>
      <c r="AF257" s="199"/>
      <c r="AG257" s="252">
        <v>0</v>
      </c>
      <c r="AH257" s="253">
        <f>+IF(ABS(+AC257+AE257)&lt;=ABS(AD257+AF257),-AC257+AD257-AE257+AF257,0)</f>
        <v>0</v>
      </c>
      <c r="AI257" s="196"/>
      <c r="AJ257" s="229">
        <f t="shared" si="81"/>
        <v>4895</v>
      </c>
      <c r="AK257" s="233">
        <v>0</v>
      </c>
      <c r="AL257" s="209">
        <f t="shared" ref="AL257:AN267" si="105">+ROUND(+P257+W257+AD257,2)</f>
        <v>0</v>
      </c>
      <c r="AM257" s="201">
        <f t="shared" si="105"/>
        <v>0</v>
      </c>
      <c r="AN257" s="209">
        <f t="shared" si="105"/>
        <v>21881480</v>
      </c>
      <c r="AO257" s="235">
        <v>0</v>
      </c>
      <c r="AP257" s="210">
        <f t="shared" ref="AP257:AP282" si="106">+T257+AA257+AH257</f>
        <v>21881480</v>
      </c>
      <c r="AQ257" s="7"/>
      <c r="AR257" s="211">
        <f t="shared" si="85"/>
        <v>0</v>
      </c>
      <c r="AS257" s="212">
        <f t="shared" si="86"/>
        <v>0</v>
      </c>
      <c r="AT257" s="213">
        <f t="shared" si="87"/>
        <v>0</v>
      </c>
      <c r="AU257" s="7"/>
      <c r="AV257" s="238">
        <f t="shared" ref="AV257:AV270" si="107">+IF(OR(+ROUND(O257,2)+ROUND(Q257,2)&gt;ROUND(P257,2)+ROUND(R257,2),+ABS(ROUND(O257,2)+ROUND(Q257,2))&gt;+ABS(ROUND(P257,2)+ROUND(R257,2))),+(ROUND(O257,2)+ROUND(Q257,2))-(ROUND(P257,2)+ROUND(R257,2)),0)</f>
        <v>0</v>
      </c>
      <c r="AW257" s="214"/>
      <c r="AX257" s="238">
        <f t="shared" ref="AX257:AX266" si="108">+IF(OR(+ROUND(AC257,2)+ROUND(AE257,2)&gt;ROUND(AD257,2)+ROUND(AF257,2),+ABS(ROUND(AC257,2)+ROUND(AE257,2))&gt;+ABS(ROUND(AD257,2)+ROUND(AF257,2))),+(ROUND(AC257,2)+ROUND(AE257,2))-(ROUND(AD257,2)+ROUND(AF257,2)),0)</f>
        <v>0</v>
      </c>
      <c r="AY257" s="7"/>
      <c r="AZ257" s="7"/>
      <c r="BA257" s="7"/>
      <c r="BB257" s="7"/>
      <c r="BC257" s="7"/>
      <c r="BD257" s="7"/>
    </row>
    <row r="258" spans="1:56" x14ac:dyDescent="0.25">
      <c r="A258" s="218">
        <v>4896</v>
      </c>
      <c r="B258" s="219" t="s">
        <v>292</v>
      </c>
      <c r="C258" s="218"/>
      <c r="D258" s="220"/>
      <c r="E258" s="220"/>
      <c r="F258" s="220"/>
      <c r="G258" s="220"/>
      <c r="H258" s="220"/>
      <c r="I258" s="220"/>
      <c r="J258" s="220"/>
      <c r="K258" s="220"/>
      <c r="L258" s="261"/>
      <c r="M258" s="196" t="s">
        <v>56</v>
      </c>
      <c r="N258" s="222">
        <f t="shared" si="82"/>
        <v>4896</v>
      </c>
      <c r="O258" s="250">
        <v>0</v>
      </c>
      <c r="P258" s="251"/>
      <c r="Q258" s="200"/>
      <c r="R258" s="199"/>
      <c r="S258" s="252">
        <v>0</v>
      </c>
      <c r="T258" s="253">
        <f>+IF(ABS(+O258+Q258)&lt;=ABS(P258+R258),-O258+P258-Q258+R258,0)</f>
        <v>0</v>
      </c>
      <c r="U258" s="196"/>
      <c r="V258" s="225">
        <v>0</v>
      </c>
      <c r="W258" s="226">
        <v>0</v>
      </c>
      <c r="X258" s="254">
        <v>0</v>
      </c>
      <c r="Y258" s="255">
        <v>0</v>
      </c>
      <c r="Z258" s="254">
        <v>0</v>
      </c>
      <c r="AA258" s="256">
        <v>0</v>
      </c>
      <c r="AB258" s="196"/>
      <c r="AC258" s="250">
        <v>0</v>
      </c>
      <c r="AD258" s="251"/>
      <c r="AE258" s="200"/>
      <c r="AF258" s="199"/>
      <c r="AG258" s="252">
        <v>0</v>
      </c>
      <c r="AH258" s="253">
        <f>+IF(ABS(+AC258+AE258)&lt;=ABS(AD258+AF258),-AC258+AD258-AE258+AF258,0)</f>
        <v>0</v>
      </c>
      <c r="AI258" s="196"/>
      <c r="AJ258" s="229">
        <f t="shared" si="81"/>
        <v>4896</v>
      </c>
      <c r="AK258" s="233">
        <v>0</v>
      </c>
      <c r="AL258" s="209">
        <f t="shared" si="105"/>
        <v>0</v>
      </c>
      <c r="AM258" s="201">
        <f t="shared" si="105"/>
        <v>0</v>
      </c>
      <c r="AN258" s="209">
        <f t="shared" si="105"/>
        <v>0</v>
      </c>
      <c r="AO258" s="235">
        <v>0</v>
      </c>
      <c r="AP258" s="210">
        <f t="shared" si="106"/>
        <v>0</v>
      </c>
      <c r="AQ258" s="7"/>
      <c r="AR258" s="211">
        <f t="shared" si="85"/>
        <v>0</v>
      </c>
      <c r="AS258" s="212">
        <f t="shared" si="86"/>
        <v>0</v>
      </c>
      <c r="AT258" s="213">
        <f t="shared" si="87"/>
        <v>0</v>
      </c>
      <c r="AU258" s="7"/>
      <c r="AV258" s="238">
        <f t="shared" si="107"/>
        <v>0</v>
      </c>
      <c r="AW258" s="214"/>
      <c r="AX258" s="238">
        <f t="shared" si="108"/>
        <v>0</v>
      </c>
      <c r="AY258" s="7"/>
      <c r="AZ258" s="7"/>
      <c r="BA258" s="7"/>
      <c r="BB258" s="7"/>
      <c r="BC258" s="7"/>
      <c r="BD258" s="7"/>
    </row>
    <row r="259" spans="1:56" x14ac:dyDescent="0.25">
      <c r="A259" s="218">
        <v>4897</v>
      </c>
      <c r="B259" s="219" t="s">
        <v>293</v>
      </c>
      <c r="C259" s="218"/>
      <c r="D259" s="220"/>
      <c r="E259" s="220"/>
      <c r="F259" s="220"/>
      <c r="G259" s="220"/>
      <c r="H259" s="220"/>
      <c r="I259" s="220"/>
      <c r="J259" s="220"/>
      <c r="K259" s="220"/>
      <c r="L259" s="261"/>
      <c r="M259" s="196" t="s">
        <v>56</v>
      </c>
      <c r="N259" s="222">
        <f t="shared" si="82"/>
        <v>4897</v>
      </c>
      <c r="O259" s="250">
        <v>0</v>
      </c>
      <c r="P259" s="347"/>
      <c r="Q259" s="200"/>
      <c r="R259" s="199"/>
      <c r="S259" s="252">
        <v>0</v>
      </c>
      <c r="T259" s="253">
        <f t="shared" ref="T259:T282" si="109">+IF(ABS(+O259+Q259)&lt;=ABS(P259+R259),-O259+P259-Q259+R259,0)</f>
        <v>0</v>
      </c>
      <c r="U259" s="196"/>
      <c r="V259" s="225">
        <v>0</v>
      </c>
      <c r="W259" s="226">
        <v>6.69</v>
      </c>
      <c r="X259" s="254">
        <v>165318.19</v>
      </c>
      <c r="Y259" s="255">
        <v>165318.19</v>
      </c>
      <c r="Z259" s="254">
        <v>0</v>
      </c>
      <c r="AA259" s="256">
        <v>6.6900000000023283</v>
      </c>
      <c r="AB259" s="196"/>
      <c r="AC259" s="250">
        <v>0</v>
      </c>
      <c r="AD259" s="347"/>
      <c r="AE259" s="200"/>
      <c r="AF259" s="199"/>
      <c r="AG259" s="252">
        <v>0</v>
      </c>
      <c r="AH259" s="253">
        <f t="shared" ref="AH259:AH282" si="110">+IF(ABS(+AC259+AE259)&lt;=ABS(AD259+AF259),-AC259+AD259-AE259+AF259,0)</f>
        <v>0</v>
      </c>
      <c r="AI259" s="196"/>
      <c r="AJ259" s="229">
        <f t="shared" si="81"/>
        <v>4897</v>
      </c>
      <c r="AK259" s="233">
        <v>0</v>
      </c>
      <c r="AL259" s="209">
        <f t="shared" si="105"/>
        <v>6.69</v>
      </c>
      <c r="AM259" s="201">
        <f>+ROUND(+Q259+X259+AE259,2)</f>
        <v>165318.19</v>
      </c>
      <c r="AN259" s="209">
        <f>+ROUND(+R259+Y259+AF259,2)</f>
        <v>165318.19</v>
      </c>
      <c r="AO259" s="233">
        <v>0</v>
      </c>
      <c r="AP259" s="210">
        <f t="shared" si="106"/>
        <v>6.6900000000023283</v>
      </c>
      <c r="AQ259" s="7"/>
      <c r="AR259" s="211">
        <f t="shared" si="85"/>
        <v>0</v>
      </c>
      <c r="AS259" s="212">
        <f t="shared" si="86"/>
        <v>0</v>
      </c>
      <c r="AT259" s="213">
        <f t="shared" si="87"/>
        <v>0</v>
      </c>
      <c r="AU259" s="7"/>
      <c r="AV259" s="238">
        <f t="shared" si="107"/>
        <v>0</v>
      </c>
      <c r="AW259" s="214"/>
      <c r="AX259" s="238">
        <f t="shared" si="108"/>
        <v>0</v>
      </c>
      <c r="AY259" s="7"/>
      <c r="AZ259" s="7"/>
      <c r="BA259" s="7"/>
      <c r="BB259" s="7"/>
      <c r="BC259" s="7"/>
      <c r="BD259" s="7"/>
    </row>
    <row r="260" spans="1:56" x14ac:dyDescent="0.25">
      <c r="A260" s="218">
        <v>4898</v>
      </c>
      <c r="B260" s="219" t="s">
        <v>294</v>
      </c>
      <c r="C260" s="218"/>
      <c r="D260" s="220"/>
      <c r="E260" s="220"/>
      <c r="F260" s="220"/>
      <c r="G260" s="220"/>
      <c r="H260" s="220"/>
      <c r="I260" s="220"/>
      <c r="J260" s="220"/>
      <c r="K260" s="220"/>
      <c r="L260" s="261"/>
      <c r="M260" s="196" t="s">
        <v>56</v>
      </c>
      <c r="N260" s="222">
        <f t="shared" ref="N260:N284" si="111">+A260</f>
        <v>4898</v>
      </c>
      <c r="O260" s="250">
        <v>0</v>
      </c>
      <c r="P260" s="347"/>
      <c r="Q260" s="200"/>
      <c r="R260" s="199"/>
      <c r="S260" s="252">
        <v>0</v>
      </c>
      <c r="T260" s="253">
        <f t="shared" si="109"/>
        <v>0</v>
      </c>
      <c r="U260" s="196"/>
      <c r="V260" s="225">
        <v>0</v>
      </c>
      <c r="W260" s="226">
        <v>271537.64</v>
      </c>
      <c r="X260" s="254">
        <v>1581290.3</v>
      </c>
      <c r="Y260" s="255">
        <v>1578357.64</v>
      </c>
      <c r="Z260" s="254">
        <v>0</v>
      </c>
      <c r="AA260" s="256">
        <v>268604.98</v>
      </c>
      <c r="AB260" s="196"/>
      <c r="AC260" s="250">
        <v>0</v>
      </c>
      <c r="AD260" s="347"/>
      <c r="AE260" s="302"/>
      <c r="AF260" s="199"/>
      <c r="AG260" s="252">
        <v>0</v>
      </c>
      <c r="AH260" s="253">
        <f t="shared" si="110"/>
        <v>0</v>
      </c>
      <c r="AI260" s="196"/>
      <c r="AJ260" s="229">
        <f t="shared" si="81"/>
        <v>4898</v>
      </c>
      <c r="AK260" s="233">
        <v>0</v>
      </c>
      <c r="AL260" s="209">
        <f t="shared" si="105"/>
        <v>271537.64</v>
      </c>
      <c r="AM260" s="201">
        <f>+ROUND(+Q260+X260+AE260,2)</f>
        <v>1581290.3</v>
      </c>
      <c r="AN260" s="209">
        <f>+ROUND(+R260+Y260+AF260,2)</f>
        <v>1578357.64</v>
      </c>
      <c r="AO260" s="233">
        <v>0</v>
      </c>
      <c r="AP260" s="210">
        <f t="shared" si="106"/>
        <v>268604.98</v>
      </c>
      <c r="AQ260" s="7"/>
      <c r="AR260" s="211">
        <f t="shared" si="85"/>
        <v>0</v>
      </c>
      <c r="AS260" s="212">
        <f t="shared" si="86"/>
        <v>0</v>
      </c>
      <c r="AT260" s="213">
        <f t="shared" si="87"/>
        <v>0</v>
      </c>
      <c r="AU260" s="7"/>
      <c r="AV260" s="238">
        <f t="shared" si="107"/>
        <v>0</v>
      </c>
      <c r="AW260" s="214"/>
      <c r="AX260" s="238">
        <f t="shared" si="108"/>
        <v>0</v>
      </c>
      <c r="AY260" s="7"/>
      <c r="AZ260" s="7"/>
      <c r="BA260" s="7"/>
      <c r="BB260" s="7"/>
      <c r="BC260" s="7"/>
      <c r="BD260" s="7"/>
    </row>
    <row r="261" spans="1:56" x14ac:dyDescent="0.25">
      <c r="A261" s="218">
        <v>4911</v>
      </c>
      <c r="B261" s="219" t="s">
        <v>295</v>
      </c>
      <c r="C261" s="218"/>
      <c r="D261" s="348"/>
      <c r="E261" s="348"/>
      <c r="F261" s="348"/>
      <c r="G261" s="348"/>
      <c r="H261" s="348"/>
      <c r="I261" s="348"/>
      <c r="J261" s="348"/>
      <c r="K261" s="348"/>
      <c r="L261" s="349"/>
      <c r="M261" s="196" t="s">
        <v>56</v>
      </c>
      <c r="N261" s="222">
        <f t="shared" si="111"/>
        <v>4911</v>
      </c>
      <c r="O261" s="250">
        <v>0</v>
      </c>
      <c r="P261" s="251"/>
      <c r="Q261" s="200"/>
      <c r="R261" s="199"/>
      <c r="S261" s="252">
        <v>0</v>
      </c>
      <c r="T261" s="253">
        <f t="shared" si="109"/>
        <v>0</v>
      </c>
      <c r="U261" s="350"/>
      <c r="V261" s="225">
        <v>0</v>
      </c>
      <c r="W261" s="226">
        <v>0</v>
      </c>
      <c r="X261" s="254">
        <v>0</v>
      </c>
      <c r="Y261" s="255">
        <v>0</v>
      </c>
      <c r="Z261" s="254">
        <v>0</v>
      </c>
      <c r="AA261" s="256">
        <v>0</v>
      </c>
      <c r="AB261" s="350"/>
      <c r="AC261" s="250">
        <v>0</v>
      </c>
      <c r="AD261" s="251"/>
      <c r="AE261" s="200"/>
      <c r="AF261" s="199"/>
      <c r="AG261" s="252">
        <v>0</v>
      </c>
      <c r="AH261" s="253">
        <f t="shared" si="110"/>
        <v>0</v>
      </c>
      <c r="AI261" s="350"/>
      <c r="AJ261" s="229">
        <f t="shared" si="81"/>
        <v>4911</v>
      </c>
      <c r="AK261" s="233">
        <v>0</v>
      </c>
      <c r="AL261" s="209">
        <f t="shared" si="105"/>
        <v>0</v>
      </c>
      <c r="AM261" s="201">
        <f t="shared" si="105"/>
        <v>0</v>
      </c>
      <c r="AN261" s="209">
        <f t="shared" si="105"/>
        <v>0</v>
      </c>
      <c r="AO261" s="233">
        <v>0</v>
      </c>
      <c r="AP261" s="210">
        <f t="shared" si="106"/>
        <v>0</v>
      </c>
      <c r="AQ261" s="7"/>
      <c r="AR261" s="211">
        <f t="shared" si="85"/>
        <v>0</v>
      </c>
      <c r="AS261" s="212">
        <f t="shared" si="86"/>
        <v>0</v>
      </c>
      <c r="AT261" s="213">
        <f t="shared" si="87"/>
        <v>0</v>
      </c>
      <c r="AU261" s="7"/>
      <c r="AV261" s="238">
        <f t="shared" si="107"/>
        <v>0</v>
      </c>
      <c r="AW261" s="214"/>
      <c r="AX261" s="238">
        <f t="shared" si="108"/>
        <v>0</v>
      </c>
      <c r="AY261" s="7"/>
      <c r="AZ261" s="7"/>
      <c r="BA261" s="7"/>
      <c r="BB261" s="7"/>
      <c r="BC261" s="7"/>
      <c r="BD261" s="7"/>
    </row>
    <row r="262" spans="1:56" x14ac:dyDescent="0.25">
      <c r="A262" s="218">
        <v>4915</v>
      </c>
      <c r="B262" s="219" t="s">
        <v>296</v>
      </c>
      <c r="C262" s="218"/>
      <c r="D262" s="220"/>
      <c r="E262" s="220"/>
      <c r="F262" s="220"/>
      <c r="G262" s="220"/>
      <c r="H262" s="220"/>
      <c r="I262" s="220"/>
      <c r="J262" s="220"/>
      <c r="K262" s="220"/>
      <c r="L262" s="261"/>
      <c r="M262" s="196" t="s">
        <v>56</v>
      </c>
      <c r="N262" s="222">
        <f t="shared" si="111"/>
        <v>4915</v>
      </c>
      <c r="O262" s="250">
        <v>0</v>
      </c>
      <c r="P262" s="251"/>
      <c r="Q262" s="200"/>
      <c r="R262" s="199"/>
      <c r="S262" s="252">
        <v>0</v>
      </c>
      <c r="T262" s="253">
        <f>+IF(ABS(+O262+Q262)&lt;=ABS(P262+R262),-O262+P262-Q262+R262,0)</f>
        <v>0</v>
      </c>
      <c r="U262" s="196"/>
      <c r="V262" s="225">
        <v>0</v>
      </c>
      <c r="W262" s="226">
        <v>0</v>
      </c>
      <c r="X262" s="254">
        <v>0</v>
      </c>
      <c r="Y262" s="255">
        <v>0</v>
      </c>
      <c r="Z262" s="254">
        <v>0</v>
      </c>
      <c r="AA262" s="256">
        <v>0</v>
      </c>
      <c r="AB262" s="196"/>
      <c r="AC262" s="250">
        <v>0</v>
      </c>
      <c r="AD262" s="251"/>
      <c r="AE262" s="200"/>
      <c r="AF262" s="199"/>
      <c r="AG262" s="252">
        <v>0</v>
      </c>
      <c r="AH262" s="253">
        <f>+IF(ABS(+AC262+AE262)&lt;=ABS(AD262+AF262),-AC262+AD262-AE262+AF262,0)</f>
        <v>0</v>
      </c>
      <c r="AI262" s="196"/>
      <c r="AJ262" s="229">
        <f>+N262</f>
        <v>4915</v>
      </c>
      <c r="AK262" s="233">
        <v>0</v>
      </c>
      <c r="AL262" s="209">
        <f t="shared" si="105"/>
        <v>0</v>
      </c>
      <c r="AM262" s="201">
        <f t="shared" si="105"/>
        <v>0</v>
      </c>
      <c r="AN262" s="209">
        <f t="shared" si="105"/>
        <v>0</v>
      </c>
      <c r="AO262" s="235">
        <v>0</v>
      </c>
      <c r="AP262" s="210">
        <f t="shared" si="106"/>
        <v>0</v>
      </c>
      <c r="AQ262" s="7"/>
      <c r="AR262" s="211">
        <f>+ROUND(+SUM(AK262-AL262)-SUM(O262-P262)-SUM(V262-W262)-SUM(AC262-AD262),2)</f>
        <v>0</v>
      </c>
      <c r="AS262" s="212">
        <f>+ROUND(+SUM(AM262-AN262)-SUM(Q262-R262)-SUM(X262-Y262)-SUM(AE262-AF262),2)</f>
        <v>0</v>
      </c>
      <c r="AT262" s="213">
        <f>+ROUND(+SUM(AO262-AP262)-SUM(S262-T262)-SUM(Z262-AA262)-SUM(AG262-AH262),2)</f>
        <v>0</v>
      </c>
      <c r="AU262" s="7"/>
      <c r="AV262" s="238">
        <f t="shared" si="107"/>
        <v>0</v>
      </c>
      <c r="AW262" s="214"/>
      <c r="AX262" s="238">
        <f t="shared" si="108"/>
        <v>0</v>
      </c>
      <c r="AY262" s="7"/>
      <c r="AZ262" s="7"/>
      <c r="BA262" s="7"/>
      <c r="BB262" s="7"/>
      <c r="BC262" s="7"/>
      <c r="BD262" s="7"/>
    </row>
    <row r="263" spans="1:56" x14ac:dyDescent="0.25">
      <c r="A263" s="218">
        <v>4916</v>
      </c>
      <c r="B263" s="219" t="s">
        <v>297</v>
      </c>
      <c r="C263" s="218"/>
      <c r="D263" s="220"/>
      <c r="E263" s="220"/>
      <c r="F263" s="220"/>
      <c r="G263" s="220"/>
      <c r="H263" s="220"/>
      <c r="I263" s="220"/>
      <c r="J263" s="220"/>
      <c r="K263" s="220"/>
      <c r="L263" s="261"/>
      <c r="M263" s="196" t="s">
        <v>56</v>
      </c>
      <c r="N263" s="222">
        <f t="shared" si="111"/>
        <v>4916</v>
      </c>
      <c r="O263" s="250">
        <v>0</v>
      </c>
      <c r="P263" s="251"/>
      <c r="Q263" s="200"/>
      <c r="R263" s="199"/>
      <c r="S263" s="252">
        <v>0</v>
      </c>
      <c r="T263" s="253">
        <f>+IF(ABS(+O263+Q263)&lt;=ABS(P263+R263),-O263+P263-Q263+R263,0)</f>
        <v>0</v>
      </c>
      <c r="U263" s="196"/>
      <c r="V263" s="225">
        <v>0</v>
      </c>
      <c r="W263" s="226">
        <v>0</v>
      </c>
      <c r="X263" s="254">
        <v>0</v>
      </c>
      <c r="Y263" s="255">
        <v>0</v>
      </c>
      <c r="Z263" s="254">
        <v>0</v>
      </c>
      <c r="AA263" s="256">
        <v>0</v>
      </c>
      <c r="AB263" s="196"/>
      <c r="AC263" s="250">
        <v>0</v>
      </c>
      <c r="AD263" s="251"/>
      <c r="AE263" s="200"/>
      <c r="AF263" s="199"/>
      <c r="AG263" s="252">
        <v>0</v>
      </c>
      <c r="AH263" s="253">
        <f>+IF(ABS(+AC263+AE263)&lt;=ABS(AD263+AF263),-AC263+AD263-AE263+AF263,0)</f>
        <v>0</v>
      </c>
      <c r="AI263" s="196"/>
      <c r="AJ263" s="229">
        <f>+N263</f>
        <v>4916</v>
      </c>
      <c r="AK263" s="233">
        <v>0</v>
      </c>
      <c r="AL263" s="209">
        <f t="shared" si="105"/>
        <v>0</v>
      </c>
      <c r="AM263" s="201">
        <f t="shared" si="105"/>
        <v>0</v>
      </c>
      <c r="AN263" s="209">
        <f t="shared" si="105"/>
        <v>0</v>
      </c>
      <c r="AO263" s="235">
        <v>0</v>
      </c>
      <c r="AP263" s="210">
        <f t="shared" si="106"/>
        <v>0</v>
      </c>
      <c r="AQ263" s="7"/>
      <c r="AR263" s="211">
        <f>+ROUND(+SUM(AK263-AL263)-SUM(O263-P263)-SUM(V263-W263)-SUM(AC263-AD263),2)</f>
        <v>0</v>
      </c>
      <c r="AS263" s="212">
        <f>+ROUND(+SUM(AM263-AN263)-SUM(Q263-R263)-SUM(X263-Y263)-SUM(AE263-AF263),2)</f>
        <v>0</v>
      </c>
      <c r="AT263" s="213">
        <f>+ROUND(+SUM(AO263-AP263)-SUM(S263-T263)-SUM(Z263-AA263)-SUM(AG263-AH263),2)</f>
        <v>0</v>
      </c>
      <c r="AU263" s="7"/>
      <c r="AV263" s="238">
        <f t="shared" si="107"/>
        <v>0</v>
      </c>
      <c r="AW263" s="214"/>
      <c r="AX263" s="238">
        <f t="shared" si="108"/>
        <v>0</v>
      </c>
      <c r="AY263" s="7"/>
      <c r="AZ263" s="7"/>
      <c r="BA263" s="7"/>
      <c r="BB263" s="7"/>
      <c r="BC263" s="7"/>
      <c r="BD263" s="7"/>
    </row>
    <row r="264" spans="1:56" x14ac:dyDescent="0.25">
      <c r="A264" s="218">
        <v>4917</v>
      </c>
      <c r="B264" s="219" t="s">
        <v>298</v>
      </c>
      <c r="C264" s="218"/>
      <c r="D264" s="220"/>
      <c r="E264" s="220"/>
      <c r="F264" s="220"/>
      <c r="G264" s="220"/>
      <c r="H264" s="220"/>
      <c r="I264" s="220"/>
      <c r="J264" s="220"/>
      <c r="K264" s="220"/>
      <c r="L264" s="261"/>
      <c r="M264" s="196" t="s">
        <v>56</v>
      </c>
      <c r="N264" s="222">
        <f t="shared" si="111"/>
        <v>4917</v>
      </c>
      <c r="O264" s="250">
        <v>0</v>
      </c>
      <c r="P264" s="251"/>
      <c r="Q264" s="200"/>
      <c r="R264" s="199"/>
      <c r="S264" s="252">
        <v>0</v>
      </c>
      <c r="T264" s="253">
        <f t="shared" si="109"/>
        <v>0</v>
      </c>
      <c r="U264" s="196"/>
      <c r="V264" s="225">
        <v>0</v>
      </c>
      <c r="W264" s="226">
        <v>0</v>
      </c>
      <c r="X264" s="254">
        <v>0</v>
      </c>
      <c r="Y264" s="255">
        <v>0</v>
      </c>
      <c r="Z264" s="254">
        <v>0</v>
      </c>
      <c r="AA264" s="256">
        <v>0</v>
      </c>
      <c r="AB264" s="196"/>
      <c r="AC264" s="250">
        <v>0</v>
      </c>
      <c r="AD264" s="251"/>
      <c r="AE264" s="302"/>
      <c r="AF264" s="199"/>
      <c r="AG264" s="252">
        <v>0</v>
      </c>
      <c r="AH264" s="253">
        <f t="shared" si="110"/>
        <v>0</v>
      </c>
      <c r="AI264" s="196"/>
      <c r="AJ264" s="229">
        <f t="shared" ref="AJ264:AJ364" si="112">+N264</f>
        <v>4917</v>
      </c>
      <c r="AK264" s="233">
        <v>0</v>
      </c>
      <c r="AL264" s="209">
        <f t="shared" si="105"/>
        <v>0</v>
      </c>
      <c r="AM264" s="201">
        <f t="shared" si="105"/>
        <v>0</v>
      </c>
      <c r="AN264" s="209">
        <f t="shared" si="105"/>
        <v>0</v>
      </c>
      <c r="AO264" s="233">
        <v>0</v>
      </c>
      <c r="AP264" s="210">
        <f t="shared" si="106"/>
        <v>0</v>
      </c>
      <c r="AQ264" s="7"/>
      <c r="AR264" s="211">
        <f t="shared" si="85"/>
        <v>0</v>
      </c>
      <c r="AS264" s="212">
        <f t="shared" si="86"/>
        <v>0</v>
      </c>
      <c r="AT264" s="213">
        <f t="shared" si="87"/>
        <v>0</v>
      </c>
      <c r="AU264" s="7"/>
      <c r="AV264" s="238">
        <f t="shared" si="107"/>
        <v>0</v>
      </c>
      <c r="AW264" s="214"/>
      <c r="AX264" s="238">
        <f t="shared" si="108"/>
        <v>0</v>
      </c>
      <c r="AY264" s="7"/>
      <c r="AZ264" s="7"/>
      <c r="BA264" s="7"/>
      <c r="BB264" s="7"/>
      <c r="BC264" s="7"/>
      <c r="BD264" s="7"/>
    </row>
    <row r="265" spans="1:56" x14ac:dyDescent="0.25">
      <c r="A265" s="218">
        <v>4918</v>
      </c>
      <c r="B265" s="219" t="s">
        <v>299</v>
      </c>
      <c r="C265" s="218"/>
      <c r="D265" s="220"/>
      <c r="E265" s="220"/>
      <c r="F265" s="220"/>
      <c r="G265" s="220"/>
      <c r="H265" s="220"/>
      <c r="I265" s="220"/>
      <c r="J265" s="220"/>
      <c r="K265" s="220"/>
      <c r="L265" s="261"/>
      <c r="M265" s="196" t="s">
        <v>56</v>
      </c>
      <c r="N265" s="222">
        <f t="shared" si="111"/>
        <v>4918</v>
      </c>
      <c r="O265" s="250">
        <v>0</v>
      </c>
      <c r="P265" s="251"/>
      <c r="Q265" s="200"/>
      <c r="R265" s="199"/>
      <c r="S265" s="252">
        <v>0</v>
      </c>
      <c r="T265" s="253">
        <f t="shared" si="109"/>
        <v>0</v>
      </c>
      <c r="U265" s="196"/>
      <c r="V265" s="225">
        <v>0</v>
      </c>
      <c r="W265" s="226">
        <v>0</v>
      </c>
      <c r="X265" s="254">
        <v>0</v>
      </c>
      <c r="Y265" s="255">
        <v>0</v>
      </c>
      <c r="Z265" s="254">
        <v>0</v>
      </c>
      <c r="AA265" s="256">
        <v>0</v>
      </c>
      <c r="AB265" s="196"/>
      <c r="AC265" s="250">
        <v>0</v>
      </c>
      <c r="AD265" s="251"/>
      <c r="AE265" s="200"/>
      <c r="AF265" s="199"/>
      <c r="AG265" s="252">
        <v>0</v>
      </c>
      <c r="AH265" s="253">
        <f t="shared" si="110"/>
        <v>0</v>
      </c>
      <c r="AI265" s="196"/>
      <c r="AJ265" s="229">
        <f t="shared" si="112"/>
        <v>4918</v>
      </c>
      <c r="AK265" s="233">
        <v>0</v>
      </c>
      <c r="AL265" s="209">
        <f t="shared" si="105"/>
        <v>0</v>
      </c>
      <c r="AM265" s="201">
        <f t="shared" si="105"/>
        <v>0</v>
      </c>
      <c r="AN265" s="209">
        <f t="shared" si="105"/>
        <v>0</v>
      </c>
      <c r="AO265" s="233">
        <v>0</v>
      </c>
      <c r="AP265" s="210">
        <f t="shared" si="106"/>
        <v>0</v>
      </c>
      <c r="AQ265" s="7"/>
      <c r="AR265" s="211">
        <f t="shared" si="85"/>
        <v>0</v>
      </c>
      <c r="AS265" s="212">
        <f t="shared" si="86"/>
        <v>0</v>
      </c>
      <c r="AT265" s="213">
        <f t="shared" si="87"/>
        <v>0</v>
      </c>
      <c r="AU265" s="7"/>
      <c r="AV265" s="238">
        <f t="shared" si="107"/>
        <v>0</v>
      </c>
      <c r="AW265" s="214"/>
      <c r="AX265" s="238">
        <f t="shared" si="108"/>
        <v>0</v>
      </c>
      <c r="AY265" s="7"/>
      <c r="AZ265" s="7"/>
      <c r="BA265" s="7"/>
      <c r="BB265" s="7"/>
      <c r="BC265" s="7"/>
      <c r="BD265" s="7"/>
    </row>
    <row r="266" spans="1:56" x14ac:dyDescent="0.25">
      <c r="A266" s="218">
        <v>4940</v>
      </c>
      <c r="B266" s="219" t="s">
        <v>300</v>
      </c>
      <c r="C266" s="218"/>
      <c r="D266" s="220"/>
      <c r="E266" s="220"/>
      <c r="F266" s="220"/>
      <c r="G266" s="220"/>
      <c r="H266" s="220"/>
      <c r="I266" s="220"/>
      <c r="J266" s="220"/>
      <c r="K266" s="220"/>
      <c r="L266" s="261"/>
      <c r="M266" s="196" t="s">
        <v>56</v>
      </c>
      <c r="N266" s="222">
        <f t="shared" si="111"/>
        <v>4940</v>
      </c>
      <c r="O266" s="250">
        <v>0</v>
      </c>
      <c r="P266" s="251"/>
      <c r="Q266" s="200"/>
      <c r="R266" s="199"/>
      <c r="S266" s="252">
        <v>0</v>
      </c>
      <c r="T266" s="253">
        <f t="shared" si="109"/>
        <v>0</v>
      </c>
      <c r="U266" s="196"/>
      <c r="V266" s="225">
        <v>0</v>
      </c>
      <c r="W266" s="226">
        <v>0</v>
      </c>
      <c r="X266" s="254">
        <v>0</v>
      </c>
      <c r="Y266" s="255">
        <v>0</v>
      </c>
      <c r="Z266" s="254">
        <v>0</v>
      </c>
      <c r="AA266" s="256">
        <v>0</v>
      </c>
      <c r="AB266" s="196"/>
      <c r="AC266" s="250">
        <v>0</v>
      </c>
      <c r="AD266" s="251"/>
      <c r="AE266" s="200"/>
      <c r="AF266" s="199"/>
      <c r="AG266" s="252">
        <v>0</v>
      </c>
      <c r="AH266" s="253">
        <f t="shared" si="110"/>
        <v>0</v>
      </c>
      <c r="AI266" s="196"/>
      <c r="AJ266" s="229">
        <f t="shared" si="112"/>
        <v>4940</v>
      </c>
      <c r="AK266" s="233">
        <v>0</v>
      </c>
      <c r="AL266" s="209">
        <f t="shared" si="105"/>
        <v>0</v>
      </c>
      <c r="AM266" s="201">
        <f t="shared" si="105"/>
        <v>0</v>
      </c>
      <c r="AN266" s="209">
        <f t="shared" si="105"/>
        <v>0</v>
      </c>
      <c r="AO266" s="233">
        <v>0</v>
      </c>
      <c r="AP266" s="210">
        <f t="shared" si="106"/>
        <v>0</v>
      </c>
      <c r="AQ266" s="7"/>
      <c r="AR266" s="211">
        <f t="shared" si="85"/>
        <v>0</v>
      </c>
      <c r="AS266" s="212">
        <f t="shared" si="86"/>
        <v>0</v>
      </c>
      <c r="AT266" s="213">
        <f t="shared" si="87"/>
        <v>0</v>
      </c>
      <c r="AU266" s="7"/>
      <c r="AV266" s="238">
        <f t="shared" si="107"/>
        <v>0</v>
      </c>
      <c r="AW266" s="214"/>
      <c r="AX266" s="238">
        <f t="shared" si="108"/>
        <v>0</v>
      </c>
      <c r="AY266" s="7"/>
      <c r="AZ266" s="7"/>
      <c r="BA266" s="7"/>
      <c r="BB266" s="7"/>
      <c r="BC266" s="7"/>
      <c r="BD266" s="7"/>
    </row>
    <row r="267" spans="1:56" x14ac:dyDescent="0.25">
      <c r="A267" s="218">
        <v>4951</v>
      </c>
      <c r="B267" s="219" t="s">
        <v>301</v>
      </c>
      <c r="C267" s="218"/>
      <c r="D267" s="220"/>
      <c r="E267" s="220"/>
      <c r="F267" s="220"/>
      <c r="G267" s="220"/>
      <c r="H267" s="220"/>
      <c r="I267" s="220"/>
      <c r="J267" s="220"/>
      <c r="K267" s="220"/>
      <c r="L267" s="261"/>
      <c r="M267" s="196" t="s">
        <v>56</v>
      </c>
      <c r="N267" s="222">
        <f t="shared" si="111"/>
        <v>4951</v>
      </c>
      <c r="O267" s="250">
        <v>0</v>
      </c>
      <c r="P267" s="251"/>
      <c r="Q267" s="200"/>
      <c r="R267" s="199"/>
      <c r="S267" s="252">
        <v>0</v>
      </c>
      <c r="T267" s="253">
        <f>+IF(ABS(+O267+Q267)&lt;=ABS(P267+R267),-O267+P267-Q267+R267,0)</f>
        <v>0</v>
      </c>
      <c r="U267" s="196"/>
      <c r="V267" s="225">
        <v>0</v>
      </c>
      <c r="W267" s="226">
        <v>0</v>
      </c>
      <c r="X267" s="254">
        <v>0</v>
      </c>
      <c r="Y267" s="255">
        <v>0</v>
      </c>
      <c r="Z267" s="254">
        <v>0</v>
      </c>
      <c r="AA267" s="256">
        <v>0</v>
      </c>
      <c r="AB267" s="196"/>
      <c r="AC267" s="250">
        <v>0</v>
      </c>
      <c r="AD267" s="257">
        <v>0</v>
      </c>
      <c r="AE267" s="252">
        <v>0</v>
      </c>
      <c r="AF267" s="257">
        <v>0</v>
      </c>
      <c r="AG267" s="252">
        <v>0</v>
      </c>
      <c r="AH267" s="253">
        <f>+IF(ABS(+AC267+AE267)&lt;=ABS(AD267+AF267),-AC267+AD267-AE267+AF267,0)</f>
        <v>0</v>
      </c>
      <c r="AI267" s="196"/>
      <c r="AJ267" s="229">
        <f>+N267</f>
        <v>4951</v>
      </c>
      <c r="AK267" s="208">
        <f>+ROUND(+O267+V267+AC267,2)</f>
        <v>0</v>
      </c>
      <c r="AL267" s="209">
        <f t="shared" si="105"/>
        <v>0</v>
      </c>
      <c r="AM267" s="201">
        <f t="shared" si="105"/>
        <v>0</v>
      </c>
      <c r="AN267" s="209">
        <f t="shared" si="105"/>
        <v>0</v>
      </c>
      <c r="AO267" s="201">
        <f t="shared" ref="AO267:AO283" si="113">+S267+Z267+AG267</f>
        <v>0</v>
      </c>
      <c r="AP267" s="210">
        <f t="shared" si="106"/>
        <v>0</v>
      </c>
      <c r="AQ267" s="7"/>
      <c r="AR267" s="211">
        <f>+ROUND(+SUM(AK267-AL267)-SUM(O267-P267)-SUM(V267-W267)-SUM(AC267-AD267),2)</f>
        <v>0</v>
      </c>
      <c r="AS267" s="212">
        <f>+ROUND(+SUM(AM267-AN267)-SUM(Q267-R267)-SUM(X267-Y267)-SUM(AE267-AF267),2)</f>
        <v>0</v>
      </c>
      <c r="AT267" s="213">
        <f>+ROUND(+SUM(AO267-AP267)-SUM(S267-T267)-SUM(Z267-AA267)-SUM(AG267-AH267),2)</f>
        <v>0</v>
      </c>
      <c r="AU267" s="7"/>
      <c r="AV267" s="238">
        <f t="shared" si="107"/>
        <v>0</v>
      </c>
      <c r="AW267" s="214"/>
      <c r="AX267" s="237">
        <f>+IF(OR(AC267&lt;&gt;0,AD267&lt;&gt;0,AE267&lt;&gt;0,AF267&lt;&gt;0,AG267&lt;&gt;0,AH267&lt;&gt;0),+IF(ABS(AC267+AE267)-ABS(AD267+AF267)&lt;&gt;0,ABS(AC267+AE267)-ABS(AD267+AF267),1),0)</f>
        <v>0</v>
      </c>
      <c r="AY267" s="7"/>
      <c r="AZ267" s="7"/>
      <c r="BA267" s="7"/>
      <c r="BB267" s="7"/>
      <c r="BC267" s="7"/>
      <c r="BD267" s="7"/>
    </row>
    <row r="268" spans="1:56" x14ac:dyDescent="0.25">
      <c r="A268" s="218">
        <v>4955</v>
      </c>
      <c r="B268" s="219" t="s">
        <v>302</v>
      </c>
      <c r="C268" s="218"/>
      <c r="D268" s="220"/>
      <c r="E268" s="220"/>
      <c r="F268" s="220"/>
      <c r="G268" s="220"/>
      <c r="H268" s="220"/>
      <c r="I268" s="220"/>
      <c r="J268" s="220"/>
      <c r="K268" s="220"/>
      <c r="L268" s="261"/>
      <c r="M268" s="196" t="s">
        <v>56</v>
      </c>
      <c r="N268" s="222">
        <f t="shared" si="111"/>
        <v>4955</v>
      </c>
      <c r="O268" s="250">
        <v>0</v>
      </c>
      <c r="P268" s="251"/>
      <c r="Q268" s="200"/>
      <c r="R268" s="199"/>
      <c r="S268" s="252">
        <v>0</v>
      </c>
      <c r="T268" s="253">
        <f>+IF(ABS(+O268+Q268)&lt;=ABS(P268+R268),-O268+P268-Q268+R268,0)</f>
        <v>0</v>
      </c>
      <c r="U268" s="196"/>
      <c r="V268" s="225">
        <v>0</v>
      </c>
      <c r="W268" s="226">
        <v>0</v>
      </c>
      <c r="X268" s="254">
        <v>0</v>
      </c>
      <c r="Y268" s="255">
        <v>0</v>
      </c>
      <c r="Z268" s="254">
        <v>0</v>
      </c>
      <c r="AA268" s="256">
        <v>0</v>
      </c>
      <c r="AB268" s="196"/>
      <c r="AC268" s="250">
        <v>0</v>
      </c>
      <c r="AD268" s="257">
        <v>0</v>
      </c>
      <c r="AE268" s="252">
        <v>0</v>
      </c>
      <c r="AF268" s="257">
        <v>0</v>
      </c>
      <c r="AG268" s="252">
        <v>0</v>
      </c>
      <c r="AH268" s="253">
        <f>+IF(ABS(+AC268+AE268)&lt;=ABS(AD268+AF268),-AC268+AD268-AE268+AF268,0)</f>
        <v>0</v>
      </c>
      <c r="AI268" s="196"/>
      <c r="AJ268" s="229">
        <f>+N268</f>
        <v>4955</v>
      </c>
      <c r="AK268" s="208">
        <f t="shared" ref="AK268:AN283" si="114">+ROUND(+O268+V268+AC268,2)</f>
        <v>0</v>
      </c>
      <c r="AL268" s="209">
        <f t="shared" si="114"/>
        <v>0</v>
      </c>
      <c r="AM268" s="201">
        <f t="shared" si="114"/>
        <v>0</v>
      </c>
      <c r="AN268" s="209">
        <f t="shared" si="114"/>
        <v>0</v>
      </c>
      <c r="AO268" s="201">
        <f t="shared" si="113"/>
        <v>0</v>
      </c>
      <c r="AP268" s="210">
        <f t="shared" si="106"/>
        <v>0</v>
      </c>
      <c r="AQ268" s="7"/>
      <c r="AR268" s="211">
        <f>+ROUND(+SUM(AK268-AL268)-SUM(O268-P268)-SUM(V268-W268)-SUM(AC268-AD268),2)</f>
        <v>0</v>
      </c>
      <c r="AS268" s="212">
        <f>+ROUND(+SUM(AM268-AN268)-SUM(Q268-R268)-SUM(X268-Y268)-SUM(AE268-AF268),2)</f>
        <v>0</v>
      </c>
      <c r="AT268" s="213">
        <f>+ROUND(+SUM(AO268-AP268)-SUM(S268-T268)-SUM(Z268-AA268)-SUM(AG268-AH268),2)</f>
        <v>0</v>
      </c>
      <c r="AU268" s="7"/>
      <c r="AV268" s="238">
        <f t="shared" si="107"/>
        <v>0</v>
      </c>
      <c r="AW268" s="214"/>
      <c r="AX268" s="237">
        <f>+IF(OR(AC268&lt;&gt;0,AD268&lt;&gt;0,AE268&lt;&gt;0,AF268&lt;&gt;0,AG268&lt;&gt;0,AH268&lt;&gt;0),+IF(ABS(AC268+AE268)-ABS(AD268+AF268)&lt;&gt;0,ABS(AC268+AE268)-ABS(AD268+AF268),1),0)</f>
        <v>0</v>
      </c>
      <c r="AY268" s="7"/>
      <c r="AZ268" s="7"/>
      <c r="BA268" s="7"/>
      <c r="BB268" s="7"/>
      <c r="BC268" s="7"/>
      <c r="BD268" s="7"/>
    </row>
    <row r="269" spans="1:56" x14ac:dyDescent="0.25">
      <c r="A269" s="218">
        <v>4956</v>
      </c>
      <c r="B269" s="219" t="s">
        <v>303</v>
      </c>
      <c r="C269" s="218"/>
      <c r="D269" s="220"/>
      <c r="E269" s="220"/>
      <c r="F269" s="220"/>
      <c r="G269" s="220"/>
      <c r="H269" s="220"/>
      <c r="I269" s="220"/>
      <c r="J269" s="220"/>
      <c r="K269" s="220"/>
      <c r="L269" s="261"/>
      <c r="M269" s="196" t="s">
        <v>56</v>
      </c>
      <c r="N269" s="222">
        <f t="shared" si="111"/>
        <v>4956</v>
      </c>
      <c r="O269" s="250">
        <v>0</v>
      </c>
      <c r="P269" s="251"/>
      <c r="Q269" s="200"/>
      <c r="R269" s="199"/>
      <c r="S269" s="252">
        <v>0</v>
      </c>
      <c r="T269" s="253">
        <f>+IF(ABS(+O269+Q269)&lt;=ABS(P269+R269),-O269+P269-Q269+R269,0)</f>
        <v>0</v>
      </c>
      <c r="U269" s="196"/>
      <c r="V269" s="225">
        <v>0</v>
      </c>
      <c r="W269" s="226">
        <v>0</v>
      </c>
      <c r="X269" s="254">
        <v>0</v>
      </c>
      <c r="Y269" s="255">
        <v>0</v>
      </c>
      <c r="Z269" s="254">
        <v>0</v>
      </c>
      <c r="AA269" s="256">
        <v>0</v>
      </c>
      <c r="AB269" s="196"/>
      <c r="AC269" s="250">
        <v>0</v>
      </c>
      <c r="AD269" s="257">
        <v>0</v>
      </c>
      <c r="AE269" s="252">
        <v>0</v>
      </c>
      <c r="AF269" s="257">
        <v>0</v>
      </c>
      <c r="AG269" s="252">
        <v>0</v>
      </c>
      <c r="AH269" s="253">
        <f>+IF(ABS(+AC269+AE269)&lt;=ABS(AD269+AF269),-AC269+AD269-AE269+AF269,0)</f>
        <v>0</v>
      </c>
      <c r="AI269" s="196"/>
      <c r="AJ269" s="229">
        <f>+N269</f>
        <v>4956</v>
      </c>
      <c r="AK269" s="208">
        <f t="shared" si="114"/>
        <v>0</v>
      </c>
      <c r="AL269" s="209">
        <f t="shared" si="114"/>
        <v>0</v>
      </c>
      <c r="AM269" s="201">
        <f t="shared" si="114"/>
        <v>0</v>
      </c>
      <c r="AN269" s="209">
        <f t="shared" si="114"/>
        <v>0</v>
      </c>
      <c r="AO269" s="201">
        <f t="shared" si="113"/>
        <v>0</v>
      </c>
      <c r="AP269" s="210">
        <f t="shared" si="106"/>
        <v>0</v>
      </c>
      <c r="AQ269" s="7"/>
      <c r="AR269" s="211">
        <f>+ROUND(+SUM(AK269-AL269)-SUM(O269-P269)-SUM(V269-W269)-SUM(AC269-AD269),2)</f>
        <v>0</v>
      </c>
      <c r="AS269" s="212">
        <f>+ROUND(+SUM(AM269-AN269)-SUM(Q269-R269)-SUM(X269-Y269)-SUM(AE269-AF269),2)</f>
        <v>0</v>
      </c>
      <c r="AT269" s="213">
        <f>+ROUND(+SUM(AO269-AP269)-SUM(S269-T269)-SUM(Z269-AA269)-SUM(AG269-AH269),2)</f>
        <v>0</v>
      </c>
      <c r="AU269" s="7"/>
      <c r="AV269" s="238">
        <f t="shared" si="107"/>
        <v>0</v>
      </c>
      <c r="AW269" s="214"/>
      <c r="AX269" s="237">
        <f>+IF(OR(AC269&lt;&gt;0,AD269&lt;&gt;0,AE269&lt;&gt;0,AF269&lt;&gt;0,AG269&lt;&gt;0,AH269&lt;&gt;0),+IF(ABS(AC269+AE269)-ABS(AD269+AF269)&lt;&gt;0,ABS(AC269+AE269)-ABS(AD269+AF269),1),0)</f>
        <v>0</v>
      </c>
      <c r="AY269" s="7"/>
      <c r="AZ269" s="7"/>
      <c r="BA269" s="7"/>
      <c r="BB269" s="7"/>
      <c r="BC269" s="7"/>
      <c r="BD269" s="7"/>
    </row>
    <row r="270" spans="1:56" x14ac:dyDescent="0.25">
      <c r="A270" s="218">
        <v>4957</v>
      </c>
      <c r="B270" s="219" t="s">
        <v>304</v>
      </c>
      <c r="C270" s="218"/>
      <c r="D270" s="220"/>
      <c r="E270" s="220"/>
      <c r="F270" s="220"/>
      <c r="G270" s="220"/>
      <c r="H270" s="220"/>
      <c r="I270" s="220"/>
      <c r="J270" s="220"/>
      <c r="K270" s="220"/>
      <c r="L270" s="261"/>
      <c r="M270" s="196" t="s">
        <v>56</v>
      </c>
      <c r="N270" s="222">
        <f t="shared" si="111"/>
        <v>4957</v>
      </c>
      <c r="O270" s="250">
        <v>0</v>
      </c>
      <c r="P270" s="251"/>
      <c r="Q270" s="200"/>
      <c r="R270" s="199"/>
      <c r="S270" s="252">
        <v>0</v>
      </c>
      <c r="T270" s="253">
        <f>+IF(ABS(+O270+Q270)&lt;=ABS(P270+R270),-O270+P270-Q270+R270,0)</f>
        <v>0</v>
      </c>
      <c r="U270" s="196"/>
      <c r="V270" s="225">
        <v>0</v>
      </c>
      <c r="W270" s="226">
        <v>0</v>
      </c>
      <c r="X270" s="254">
        <v>0</v>
      </c>
      <c r="Y270" s="255">
        <v>0</v>
      </c>
      <c r="Z270" s="254">
        <v>0</v>
      </c>
      <c r="AA270" s="256">
        <v>0</v>
      </c>
      <c r="AB270" s="196"/>
      <c r="AC270" s="250">
        <v>0</v>
      </c>
      <c r="AD270" s="257">
        <v>0</v>
      </c>
      <c r="AE270" s="252">
        <v>0</v>
      </c>
      <c r="AF270" s="257">
        <v>0</v>
      </c>
      <c r="AG270" s="252">
        <v>0</v>
      </c>
      <c r="AH270" s="253">
        <f>+IF(ABS(+AC270+AE270)&lt;=ABS(AD270+AF270),-AC270+AD270-AE270+AF270,0)</f>
        <v>0</v>
      </c>
      <c r="AI270" s="196"/>
      <c r="AJ270" s="229">
        <f>+N270</f>
        <v>4957</v>
      </c>
      <c r="AK270" s="208">
        <f t="shared" si="114"/>
        <v>0</v>
      </c>
      <c r="AL270" s="209">
        <f t="shared" si="114"/>
        <v>0</v>
      </c>
      <c r="AM270" s="201">
        <f t="shared" si="114"/>
        <v>0</v>
      </c>
      <c r="AN270" s="209">
        <f t="shared" si="114"/>
        <v>0</v>
      </c>
      <c r="AO270" s="201">
        <f t="shared" si="113"/>
        <v>0</v>
      </c>
      <c r="AP270" s="210">
        <f t="shared" si="106"/>
        <v>0</v>
      </c>
      <c r="AQ270" s="7"/>
      <c r="AR270" s="211">
        <f>+ROUND(+SUM(AK270-AL270)-SUM(O270-P270)-SUM(V270-W270)-SUM(AC270-AD270),2)</f>
        <v>0</v>
      </c>
      <c r="AS270" s="212">
        <f>+ROUND(+SUM(AM270-AN270)-SUM(Q270-R270)-SUM(X270-Y270)-SUM(AE270-AF270),2)</f>
        <v>0</v>
      </c>
      <c r="AT270" s="213">
        <f>+ROUND(+SUM(AO270-AP270)-SUM(S270-T270)-SUM(Z270-AA270)-SUM(AG270-AH270),2)</f>
        <v>0</v>
      </c>
      <c r="AU270" s="7"/>
      <c r="AV270" s="238">
        <f t="shared" si="107"/>
        <v>0</v>
      </c>
      <c r="AW270" s="214"/>
      <c r="AX270" s="237">
        <f>+IF(OR(AC270&lt;&gt;0,AD270&lt;&gt;0,AE270&lt;&gt;0,AF270&lt;&gt;0,AG270&lt;&gt;0,AH270&lt;&gt;0),+IF(ABS(AC270+AE270)-ABS(AD270+AF270)&lt;&gt;0,ABS(AC270+AE270)-ABS(AD270+AF270),1),0)</f>
        <v>0</v>
      </c>
      <c r="AY270" s="7"/>
      <c r="AZ270" s="7"/>
      <c r="BA270" s="7"/>
      <c r="BB270" s="7"/>
      <c r="BC270" s="7"/>
      <c r="BD270" s="7"/>
    </row>
    <row r="271" spans="1:56" ht="15.75" customHeight="1" x14ac:dyDescent="0.25">
      <c r="A271" s="218">
        <v>4960</v>
      </c>
      <c r="B271" s="219" t="s">
        <v>305</v>
      </c>
      <c r="C271" s="218"/>
      <c r="D271" s="265"/>
      <c r="E271" s="265"/>
      <c r="F271" s="265"/>
      <c r="G271" s="265"/>
      <c r="H271" s="265"/>
      <c r="I271" s="265"/>
      <c r="J271" s="265"/>
      <c r="K271" s="265"/>
      <c r="L271" s="264"/>
      <c r="M271" s="196" t="s">
        <v>56</v>
      </c>
      <c r="N271" s="222">
        <f t="shared" si="111"/>
        <v>4960</v>
      </c>
      <c r="O271" s="259"/>
      <c r="P271" s="251"/>
      <c r="Q271" s="200"/>
      <c r="R271" s="199"/>
      <c r="S271" s="260">
        <f t="shared" ref="S271:S283" si="115">+IF(ABS(+O271+Q271)&gt;=ABS(P271+R271),+O271-P271+Q271-R271,0)</f>
        <v>0</v>
      </c>
      <c r="T271" s="253">
        <f>+IF(ABS(+O271+Q271)&lt;=ABS(P271+R271),-O271+P271-Q271+R271,0)</f>
        <v>0</v>
      </c>
      <c r="U271" s="196"/>
      <c r="V271" s="225">
        <v>0</v>
      </c>
      <c r="W271" s="226">
        <v>1683584828.76</v>
      </c>
      <c r="X271" s="254">
        <v>332356970.62</v>
      </c>
      <c r="Y271" s="255">
        <v>379592164.34999996</v>
      </c>
      <c r="Z271" s="254">
        <v>0</v>
      </c>
      <c r="AA271" s="256">
        <v>1730820022.49</v>
      </c>
      <c r="AB271" s="196"/>
      <c r="AC271" s="259"/>
      <c r="AD271" s="251"/>
      <c r="AE271" s="302"/>
      <c r="AF271" s="224"/>
      <c r="AG271" s="260">
        <f t="shared" ref="AG271:AG283" si="116">+IF(ABS(+AC271+AE271)&gt;=ABS(AD271+AF271),+AC271-AD271+AE271-AF271,0)</f>
        <v>0</v>
      </c>
      <c r="AH271" s="253">
        <f>+IF(ABS(+AC271+AE271)&lt;=ABS(AD271+AF271),-AC271+AD271-AE271+AF271,0)</f>
        <v>0</v>
      </c>
      <c r="AI271" s="196"/>
      <c r="AJ271" s="229">
        <f>+N271</f>
        <v>4960</v>
      </c>
      <c r="AK271" s="208">
        <f t="shared" si="114"/>
        <v>0</v>
      </c>
      <c r="AL271" s="209">
        <f t="shared" si="114"/>
        <v>1683584828.76</v>
      </c>
      <c r="AM271" s="201">
        <f t="shared" si="114"/>
        <v>332356970.62</v>
      </c>
      <c r="AN271" s="209">
        <f t="shared" si="114"/>
        <v>379592164.35000002</v>
      </c>
      <c r="AO271" s="201">
        <f t="shared" si="113"/>
        <v>0</v>
      </c>
      <c r="AP271" s="210">
        <f t="shared" si="106"/>
        <v>1730820022.49</v>
      </c>
      <c r="AQ271" s="7"/>
      <c r="AR271" s="211">
        <f>+ROUND(+SUM(AK271-AL271)-SUM(O271-P271)-SUM(V271-W271)-SUM(AC271-AD271),2)</f>
        <v>0</v>
      </c>
      <c r="AS271" s="212">
        <f>+ROUND(+SUM(AM271-AN271)-SUM(Q271-R271)-SUM(X271-Y271)-SUM(AE271-AF271),2)</f>
        <v>0</v>
      </c>
      <c r="AT271" s="213">
        <f>+ROUND(+SUM(AO271-AP271)-SUM(S271-T271)-SUM(Z271-AA271)-SUM(AG271-AH271),2)</f>
        <v>0</v>
      </c>
      <c r="AU271" s="7"/>
      <c r="AV271" s="7"/>
      <c r="AW271" s="214"/>
      <c r="AX271" s="214"/>
      <c r="AY271" s="7"/>
      <c r="AZ271" s="7"/>
      <c r="BA271" s="7"/>
      <c r="BB271" s="7"/>
      <c r="BC271" s="7"/>
      <c r="BD271" s="7"/>
    </row>
    <row r="272" spans="1:56" x14ac:dyDescent="0.25">
      <c r="A272" s="218">
        <v>4961</v>
      </c>
      <c r="B272" s="219" t="s">
        <v>306</v>
      </c>
      <c r="C272" s="218"/>
      <c r="D272" s="220"/>
      <c r="E272" s="220"/>
      <c r="F272" s="220"/>
      <c r="G272" s="220"/>
      <c r="H272" s="220"/>
      <c r="I272" s="220"/>
      <c r="J272" s="220"/>
      <c r="K272" s="220"/>
      <c r="L272" s="261"/>
      <c r="M272" s="196" t="s">
        <v>56</v>
      </c>
      <c r="N272" s="222">
        <f t="shared" si="111"/>
        <v>4961</v>
      </c>
      <c r="O272" s="259"/>
      <c r="P272" s="251"/>
      <c r="Q272" s="200"/>
      <c r="R272" s="199"/>
      <c r="S272" s="260">
        <f t="shared" si="115"/>
        <v>0</v>
      </c>
      <c r="T272" s="253">
        <f t="shared" si="109"/>
        <v>0</v>
      </c>
      <c r="U272" s="196"/>
      <c r="V272" s="225">
        <v>0</v>
      </c>
      <c r="W272" s="226">
        <v>0</v>
      </c>
      <c r="X272" s="254">
        <v>0</v>
      </c>
      <c r="Y272" s="255">
        <v>0</v>
      </c>
      <c r="Z272" s="254">
        <v>0</v>
      </c>
      <c r="AA272" s="256">
        <v>0</v>
      </c>
      <c r="AB272" s="196"/>
      <c r="AC272" s="259"/>
      <c r="AD272" s="251"/>
      <c r="AE272" s="200"/>
      <c r="AF272" s="199"/>
      <c r="AG272" s="260">
        <f t="shared" si="116"/>
        <v>0</v>
      </c>
      <c r="AH272" s="253">
        <f t="shared" si="110"/>
        <v>0</v>
      </c>
      <c r="AI272" s="196"/>
      <c r="AJ272" s="229">
        <f t="shared" si="112"/>
        <v>4961</v>
      </c>
      <c r="AK272" s="208">
        <f t="shared" si="114"/>
        <v>0</v>
      </c>
      <c r="AL272" s="209">
        <f t="shared" si="114"/>
        <v>0</v>
      </c>
      <c r="AM272" s="201">
        <f t="shared" si="114"/>
        <v>0</v>
      </c>
      <c r="AN272" s="209">
        <f t="shared" si="114"/>
        <v>0</v>
      </c>
      <c r="AO272" s="201">
        <f t="shared" si="113"/>
        <v>0</v>
      </c>
      <c r="AP272" s="210">
        <f t="shared" si="106"/>
        <v>0</v>
      </c>
      <c r="AQ272" s="7"/>
      <c r="AR272" s="211">
        <f t="shared" si="85"/>
        <v>0</v>
      </c>
      <c r="AS272" s="212">
        <f t="shared" si="86"/>
        <v>0</v>
      </c>
      <c r="AT272" s="213">
        <f t="shared" si="87"/>
        <v>0</v>
      </c>
      <c r="AU272" s="7"/>
      <c r="AV272" s="7"/>
      <c r="AW272" s="214"/>
      <c r="AX272" s="214"/>
      <c r="AY272" s="7"/>
      <c r="AZ272" s="7"/>
      <c r="BA272" s="7"/>
      <c r="BB272" s="7"/>
      <c r="BC272" s="7"/>
      <c r="BD272" s="7"/>
    </row>
    <row r="273" spans="1:56" x14ac:dyDescent="0.25">
      <c r="A273" s="218">
        <v>4962</v>
      </c>
      <c r="B273" s="219" t="s">
        <v>307</v>
      </c>
      <c r="C273" s="218"/>
      <c r="D273" s="220"/>
      <c r="E273" s="220"/>
      <c r="F273" s="220"/>
      <c r="G273" s="220"/>
      <c r="H273" s="220"/>
      <c r="I273" s="220"/>
      <c r="J273" s="220"/>
      <c r="K273" s="220"/>
      <c r="L273" s="261"/>
      <c r="M273" s="196" t="s">
        <v>56</v>
      </c>
      <c r="N273" s="222">
        <f t="shared" si="111"/>
        <v>4962</v>
      </c>
      <c r="O273" s="259"/>
      <c r="P273" s="251"/>
      <c r="Q273" s="200"/>
      <c r="R273" s="199"/>
      <c r="S273" s="260">
        <f t="shared" si="115"/>
        <v>0</v>
      </c>
      <c r="T273" s="253">
        <f t="shared" si="109"/>
        <v>0</v>
      </c>
      <c r="U273" s="196"/>
      <c r="V273" s="225">
        <v>0</v>
      </c>
      <c r="W273" s="226">
        <v>0</v>
      </c>
      <c r="X273" s="254">
        <v>0</v>
      </c>
      <c r="Y273" s="255">
        <v>0</v>
      </c>
      <c r="Z273" s="254">
        <v>0</v>
      </c>
      <c r="AA273" s="256">
        <v>0</v>
      </c>
      <c r="AB273" s="196"/>
      <c r="AC273" s="259"/>
      <c r="AD273" s="251"/>
      <c r="AE273" s="200"/>
      <c r="AF273" s="199"/>
      <c r="AG273" s="260">
        <f t="shared" si="116"/>
        <v>0</v>
      </c>
      <c r="AH273" s="253">
        <f t="shared" si="110"/>
        <v>0</v>
      </c>
      <c r="AI273" s="196"/>
      <c r="AJ273" s="229">
        <f t="shared" si="112"/>
        <v>4962</v>
      </c>
      <c r="AK273" s="208">
        <f t="shared" si="114"/>
        <v>0</v>
      </c>
      <c r="AL273" s="209">
        <f t="shared" si="114"/>
        <v>0</v>
      </c>
      <c r="AM273" s="201">
        <f t="shared" si="114"/>
        <v>0</v>
      </c>
      <c r="AN273" s="209">
        <f t="shared" si="114"/>
        <v>0</v>
      </c>
      <c r="AO273" s="201">
        <f t="shared" si="113"/>
        <v>0</v>
      </c>
      <c r="AP273" s="210">
        <f t="shared" si="106"/>
        <v>0</v>
      </c>
      <c r="AQ273" s="7"/>
      <c r="AR273" s="211">
        <f t="shared" si="85"/>
        <v>0</v>
      </c>
      <c r="AS273" s="212">
        <f t="shared" si="86"/>
        <v>0</v>
      </c>
      <c r="AT273" s="213">
        <f t="shared" si="87"/>
        <v>0</v>
      </c>
      <c r="AU273" s="7"/>
      <c r="AV273" s="7"/>
      <c r="AW273" s="214"/>
      <c r="AX273" s="214"/>
      <c r="AY273" s="7"/>
      <c r="AZ273" s="7"/>
      <c r="BA273" s="7"/>
      <c r="BB273" s="7"/>
      <c r="BC273" s="7"/>
      <c r="BD273" s="7"/>
    </row>
    <row r="274" spans="1:56" ht="15.75" customHeight="1" x14ac:dyDescent="0.25">
      <c r="A274" s="218">
        <v>4970</v>
      </c>
      <c r="B274" s="219" t="s">
        <v>308</v>
      </c>
      <c r="C274" s="218"/>
      <c r="D274" s="265"/>
      <c r="E274" s="265"/>
      <c r="F274" s="265"/>
      <c r="G274" s="265"/>
      <c r="H274" s="265"/>
      <c r="I274" s="265"/>
      <c r="J274" s="265"/>
      <c r="K274" s="265"/>
      <c r="L274" s="264"/>
      <c r="M274" s="196" t="s">
        <v>56</v>
      </c>
      <c r="N274" s="222">
        <f t="shared" si="111"/>
        <v>4970</v>
      </c>
      <c r="O274" s="259"/>
      <c r="P274" s="251"/>
      <c r="Q274" s="200"/>
      <c r="R274" s="199"/>
      <c r="S274" s="260">
        <f t="shared" si="115"/>
        <v>0</v>
      </c>
      <c r="T274" s="253">
        <f t="shared" si="109"/>
        <v>0</v>
      </c>
      <c r="U274" s="196"/>
      <c r="V274" s="225">
        <v>70421668.029999986</v>
      </c>
      <c r="W274" s="226">
        <v>0</v>
      </c>
      <c r="X274" s="254">
        <v>1100843004.1800001</v>
      </c>
      <c r="Y274" s="255">
        <v>1135666570.1299999</v>
      </c>
      <c r="Z274" s="254">
        <v>35598102.079999991</v>
      </c>
      <c r="AA274" s="256">
        <v>0</v>
      </c>
      <c r="AB274" s="196"/>
      <c r="AC274" s="259"/>
      <c r="AD274" s="251"/>
      <c r="AE274" s="302"/>
      <c r="AF274" s="224"/>
      <c r="AG274" s="260">
        <f t="shared" si="116"/>
        <v>0</v>
      </c>
      <c r="AH274" s="253">
        <f t="shared" si="110"/>
        <v>0</v>
      </c>
      <c r="AI274" s="196"/>
      <c r="AJ274" s="229">
        <f t="shared" si="112"/>
        <v>4970</v>
      </c>
      <c r="AK274" s="208">
        <f t="shared" si="114"/>
        <v>70421668.030000001</v>
      </c>
      <c r="AL274" s="209">
        <f t="shared" si="114"/>
        <v>0</v>
      </c>
      <c r="AM274" s="201">
        <f t="shared" si="114"/>
        <v>1100843004.1800001</v>
      </c>
      <c r="AN274" s="209">
        <f t="shared" si="114"/>
        <v>1135666570.1300001</v>
      </c>
      <c r="AO274" s="201">
        <f t="shared" si="113"/>
        <v>35598102.079999991</v>
      </c>
      <c r="AP274" s="210">
        <f t="shared" si="106"/>
        <v>0</v>
      </c>
      <c r="AQ274" s="7"/>
      <c r="AR274" s="211">
        <f t="shared" si="85"/>
        <v>0</v>
      </c>
      <c r="AS274" s="212">
        <f t="shared" si="86"/>
        <v>0</v>
      </c>
      <c r="AT274" s="213">
        <f t="shared" si="87"/>
        <v>0</v>
      </c>
      <c r="AU274" s="7"/>
      <c r="AV274" s="7"/>
      <c r="AW274" s="214"/>
      <c r="AX274" s="214"/>
      <c r="AY274" s="7"/>
      <c r="AZ274" s="7"/>
      <c r="BA274" s="7"/>
      <c r="BB274" s="7"/>
      <c r="BC274" s="7"/>
      <c r="BD274" s="7"/>
    </row>
    <row r="275" spans="1:56" ht="15.75" customHeight="1" x14ac:dyDescent="0.25">
      <c r="A275" s="218">
        <v>4971</v>
      </c>
      <c r="B275" s="219" t="s">
        <v>309</v>
      </c>
      <c r="C275" s="218"/>
      <c r="D275" s="265"/>
      <c r="E275" s="265"/>
      <c r="F275" s="265"/>
      <c r="G275" s="265"/>
      <c r="H275" s="265"/>
      <c r="I275" s="265"/>
      <c r="J275" s="265"/>
      <c r="K275" s="265"/>
      <c r="L275" s="264"/>
      <c r="M275" s="196" t="s">
        <v>56</v>
      </c>
      <c r="N275" s="222">
        <f t="shared" si="111"/>
        <v>4971</v>
      </c>
      <c r="O275" s="259"/>
      <c r="P275" s="251"/>
      <c r="Q275" s="200"/>
      <c r="R275" s="199"/>
      <c r="S275" s="260">
        <f t="shared" si="115"/>
        <v>0</v>
      </c>
      <c r="T275" s="253">
        <f t="shared" si="109"/>
        <v>0</v>
      </c>
      <c r="U275" s="196"/>
      <c r="V275" s="225">
        <v>0</v>
      </c>
      <c r="W275" s="226">
        <v>0</v>
      </c>
      <c r="X275" s="254">
        <v>0</v>
      </c>
      <c r="Y275" s="255">
        <v>0</v>
      </c>
      <c r="Z275" s="254">
        <v>0</v>
      </c>
      <c r="AA275" s="256">
        <v>0</v>
      </c>
      <c r="AB275" s="196"/>
      <c r="AC275" s="259"/>
      <c r="AD275" s="251"/>
      <c r="AE275" s="302"/>
      <c r="AF275" s="224"/>
      <c r="AG275" s="260">
        <f t="shared" si="116"/>
        <v>0</v>
      </c>
      <c r="AH275" s="253">
        <f t="shared" si="110"/>
        <v>0</v>
      </c>
      <c r="AI275" s="196"/>
      <c r="AJ275" s="229">
        <f t="shared" si="112"/>
        <v>4971</v>
      </c>
      <c r="AK275" s="208">
        <f t="shared" si="114"/>
        <v>0</v>
      </c>
      <c r="AL275" s="209">
        <f t="shared" si="114"/>
        <v>0</v>
      </c>
      <c r="AM275" s="201">
        <f t="shared" si="114"/>
        <v>0</v>
      </c>
      <c r="AN275" s="209">
        <f t="shared" si="114"/>
        <v>0</v>
      </c>
      <c r="AO275" s="201">
        <f t="shared" si="113"/>
        <v>0</v>
      </c>
      <c r="AP275" s="210">
        <f t="shared" si="106"/>
        <v>0</v>
      </c>
      <c r="AQ275" s="7"/>
      <c r="AR275" s="211">
        <f t="shared" ref="AR275:AR284" si="117">+ROUND(+SUM(AK275-AL275)-SUM(O275-P275)-SUM(V275-W275)-SUM(AC275-AD275),2)</f>
        <v>0</v>
      </c>
      <c r="AS275" s="212">
        <f t="shared" ref="AS275:AS284" si="118">+ROUND(+SUM(AM275-AN275)-SUM(Q275-R275)-SUM(X275-Y275)-SUM(AE275-AF275),2)</f>
        <v>0</v>
      </c>
      <c r="AT275" s="213">
        <f t="shared" ref="AT275:AT284" si="119">+ROUND(+SUM(AO275-AP275)-SUM(S275-T275)-SUM(Z275-AA275)-SUM(AG275-AH275),2)</f>
        <v>0</v>
      </c>
      <c r="AU275" s="7"/>
      <c r="AV275" s="7"/>
      <c r="AW275" s="214"/>
      <c r="AX275" s="214"/>
      <c r="AY275" s="7"/>
      <c r="AZ275" s="7"/>
      <c r="BA275" s="7"/>
      <c r="BB275" s="7"/>
      <c r="BC275" s="7"/>
      <c r="BD275" s="7"/>
    </row>
    <row r="276" spans="1:56" ht="15.75" customHeight="1" x14ac:dyDescent="0.25">
      <c r="A276" s="218">
        <v>4972</v>
      </c>
      <c r="B276" s="219" t="s">
        <v>310</v>
      </c>
      <c r="C276" s="218"/>
      <c r="D276" s="265"/>
      <c r="E276" s="265"/>
      <c r="F276" s="265"/>
      <c r="G276" s="265"/>
      <c r="H276" s="265"/>
      <c r="I276" s="265"/>
      <c r="J276" s="265"/>
      <c r="K276" s="265"/>
      <c r="L276" s="264"/>
      <c r="M276" s="196" t="s">
        <v>56</v>
      </c>
      <c r="N276" s="222">
        <f t="shared" si="111"/>
        <v>4972</v>
      </c>
      <c r="O276" s="259"/>
      <c r="P276" s="251"/>
      <c r="Q276" s="200"/>
      <c r="R276" s="199"/>
      <c r="S276" s="260">
        <f t="shared" si="115"/>
        <v>0</v>
      </c>
      <c r="T276" s="253">
        <f t="shared" si="109"/>
        <v>0</v>
      </c>
      <c r="U276" s="196"/>
      <c r="V276" s="225">
        <v>0</v>
      </c>
      <c r="W276" s="226">
        <v>0</v>
      </c>
      <c r="X276" s="254">
        <v>0</v>
      </c>
      <c r="Y276" s="255">
        <v>0</v>
      </c>
      <c r="Z276" s="254">
        <v>0</v>
      </c>
      <c r="AA276" s="256">
        <v>0</v>
      </c>
      <c r="AB276" s="196"/>
      <c r="AC276" s="259"/>
      <c r="AD276" s="251"/>
      <c r="AE276" s="200"/>
      <c r="AF276" s="199"/>
      <c r="AG276" s="260">
        <f t="shared" si="116"/>
        <v>0</v>
      </c>
      <c r="AH276" s="253">
        <f t="shared" si="110"/>
        <v>0</v>
      </c>
      <c r="AI276" s="196"/>
      <c r="AJ276" s="229">
        <f t="shared" si="112"/>
        <v>4972</v>
      </c>
      <c r="AK276" s="208">
        <f t="shared" si="114"/>
        <v>0</v>
      </c>
      <c r="AL276" s="209">
        <f t="shared" si="114"/>
        <v>0</v>
      </c>
      <c r="AM276" s="201">
        <f t="shared" si="114"/>
        <v>0</v>
      </c>
      <c r="AN276" s="209">
        <f t="shared" si="114"/>
        <v>0</v>
      </c>
      <c r="AO276" s="201">
        <f t="shared" si="113"/>
        <v>0</v>
      </c>
      <c r="AP276" s="210">
        <f t="shared" si="106"/>
        <v>0</v>
      </c>
      <c r="AQ276" s="7"/>
      <c r="AR276" s="211">
        <f t="shared" si="117"/>
        <v>0</v>
      </c>
      <c r="AS276" s="212">
        <f t="shared" si="118"/>
        <v>0</v>
      </c>
      <c r="AT276" s="213">
        <f t="shared" si="119"/>
        <v>0</v>
      </c>
      <c r="AU276" s="7"/>
      <c r="AV276" s="7"/>
      <c r="AW276" s="214"/>
      <c r="AX276" s="214"/>
      <c r="AY276" s="7"/>
      <c r="AZ276" s="7"/>
      <c r="BA276" s="7"/>
      <c r="BB276" s="7"/>
      <c r="BC276" s="7"/>
      <c r="BD276" s="7"/>
    </row>
    <row r="277" spans="1:56" ht="15.75" customHeight="1" x14ac:dyDescent="0.25">
      <c r="A277" s="218">
        <v>4973</v>
      </c>
      <c r="B277" s="219" t="s">
        <v>311</v>
      </c>
      <c r="C277" s="218"/>
      <c r="D277" s="265"/>
      <c r="E277" s="265"/>
      <c r="F277" s="265"/>
      <c r="G277" s="265"/>
      <c r="H277" s="265"/>
      <c r="I277" s="265"/>
      <c r="J277" s="265"/>
      <c r="K277" s="265"/>
      <c r="L277" s="264"/>
      <c r="M277" s="196" t="s">
        <v>56</v>
      </c>
      <c r="N277" s="222">
        <f t="shared" si="111"/>
        <v>4973</v>
      </c>
      <c r="O277" s="259"/>
      <c r="P277" s="251"/>
      <c r="Q277" s="200"/>
      <c r="R277" s="199"/>
      <c r="S277" s="260">
        <f t="shared" si="115"/>
        <v>0</v>
      </c>
      <c r="T277" s="253">
        <f t="shared" si="109"/>
        <v>0</v>
      </c>
      <c r="U277" s="196"/>
      <c r="V277" s="225">
        <v>0</v>
      </c>
      <c r="W277" s="226">
        <v>0</v>
      </c>
      <c r="X277" s="254">
        <v>0</v>
      </c>
      <c r="Y277" s="255">
        <v>0</v>
      </c>
      <c r="Z277" s="254">
        <v>0</v>
      </c>
      <c r="AA277" s="256">
        <v>0</v>
      </c>
      <c r="AB277" s="196"/>
      <c r="AC277" s="259"/>
      <c r="AD277" s="251"/>
      <c r="AE277" s="200"/>
      <c r="AF277" s="199"/>
      <c r="AG277" s="260">
        <f t="shared" si="116"/>
        <v>0</v>
      </c>
      <c r="AH277" s="253">
        <f t="shared" si="110"/>
        <v>0</v>
      </c>
      <c r="AI277" s="196"/>
      <c r="AJ277" s="229">
        <f t="shared" si="112"/>
        <v>4973</v>
      </c>
      <c r="AK277" s="208">
        <f t="shared" si="114"/>
        <v>0</v>
      </c>
      <c r="AL277" s="209">
        <f t="shared" si="114"/>
        <v>0</v>
      </c>
      <c r="AM277" s="201">
        <f t="shared" si="114"/>
        <v>0</v>
      </c>
      <c r="AN277" s="209">
        <f t="shared" si="114"/>
        <v>0</v>
      </c>
      <c r="AO277" s="201">
        <f t="shared" si="113"/>
        <v>0</v>
      </c>
      <c r="AP277" s="210">
        <f t="shared" si="106"/>
        <v>0</v>
      </c>
      <c r="AQ277" s="7"/>
      <c r="AR277" s="211">
        <f t="shared" si="117"/>
        <v>0</v>
      </c>
      <c r="AS277" s="212">
        <f t="shared" si="118"/>
        <v>0</v>
      </c>
      <c r="AT277" s="213">
        <f t="shared" si="119"/>
        <v>0</v>
      </c>
      <c r="AU277" s="7"/>
      <c r="AV277" s="7"/>
      <c r="AW277" s="214"/>
      <c r="AX277" s="214"/>
      <c r="AY277" s="7"/>
      <c r="AZ277" s="7"/>
      <c r="BA277" s="7"/>
      <c r="BB277" s="7"/>
      <c r="BC277" s="7"/>
      <c r="BD277" s="7"/>
    </row>
    <row r="278" spans="1:56" ht="15.75" customHeight="1" x14ac:dyDescent="0.25">
      <c r="A278" s="218">
        <v>4974</v>
      </c>
      <c r="B278" s="219" t="s">
        <v>312</v>
      </c>
      <c r="C278" s="218"/>
      <c r="D278" s="265"/>
      <c r="E278" s="265"/>
      <c r="F278" s="265"/>
      <c r="G278" s="265"/>
      <c r="H278" s="265"/>
      <c r="I278" s="265"/>
      <c r="J278" s="265"/>
      <c r="K278" s="265"/>
      <c r="L278" s="264"/>
      <c r="M278" s="196" t="s">
        <v>56</v>
      </c>
      <c r="N278" s="222">
        <f t="shared" si="111"/>
        <v>4974</v>
      </c>
      <c r="O278" s="259"/>
      <c r="P278" s="251"/>
      <c r="Q278" s="200"/>
      <c r="R278" s="199"/>
      <c r="S278" s="260">
        <f t="shared" si="115"/>
        <v>0</v>
      </c>
      <c r="T278" s="253">
        <f t="shared" si="109"/>
        <v>0</v>
      </c>
      <c r="U278" s="196"/>
      <c r="V278" s="225">
        <v>0</v>
      </c>
      <c r="W278" s="226">
        <v>0</v>
      </c>
      <c r="X278" s="254">
        <v>0</v>
      </c>
      <c r="Y278" s="255">
        <v>0</v>
      </c>
      <c r="Z278" s="254">
        <v>0</v>
      </c>
      <c r="AA278" s="256">
        <v>0</v>
      </c>
      <c r="AB278" s="196"/>
      <c r="AC278" s="259"/>
      <c r="AD278" s="251"/>
      <c r="AE278" s="302"/>
      <c r="AF278" s="224"/>
      <c r="AG278" s="260">
        <f t="shared" si="116"/>
        <v>0</v>
      </c>
      <c r="AH278" s="253">
        <f t="shared" si="110"/>
        <v>0</v>
      </c>
      <c r="AI278" s="196"/>
      <c r="AJ278" s="229">
        <f t="shared" si="112"/>
        <v>4974</v>
      </c>
      <c r="AK278" s="208">
        <f t="shared" si="114"/>
        <v>0</v>
      </c>
      <c r="AL278" s="209">
        <f t="shared" si="114"/>
        <v>0</v>
      </c>
      <c r="AM278" s="201">
        <f t="shared" si="114"/>
        <v>0</v>
      </c>
      <c r="AN278" s="209">
        <f t="shared" si="114"/>
        <v>0</v>
      </c>
      <c r="AO278" s="201">
        <f t="shared" si="113"/>
        <v>0</v>
      </c>
      <c r="AP278" s="210">
        <f t="shared" si="106"/>
        <v>0</v>
      </c>
      <c r="AQ278" s="7"/>
      <c r="AR278" s="211">
        <f t="shared" si="117"/>
        <v>0</v>
      </c>
      <c r="AS278" s="212">
        <f t="shared" si="118"/>
        <v>0</v>
      </c>
      <c r="AT278" s="213">
        <f t="shared" si="119"/>
        <v>0</v>
      </c>
      <c r="AU278" s="7"/>
      <c r="AV278" s="7"/>
      <c r="AW278" s="214"/>
      <c r="AX278" s="214"/>
      <c r="AY278" s="7"/>
      <c r="AZ278" s="7"/>
      <c r="BA278" s="7"/>
      <c r="BB278" s="7"/>
      <c r="BC278" s="7"/>
      <c r="BD278" s="7"/>
    </row>
    <row r="279" spans="1:56" ht="15.75" customHeight="1" x14ac:dyDescent="0.25">
      <c r="A279" s="218">
        <v>4975</v>
      </c>
      <c r="B279" s="219" t="s">
        <v>313</v>
      </c>
      <c r="C279" s="218"/>
      <c r="D279" s="265"/>
      <c r="E279" s="265"/>
      <c r="F279" s="265"/>
      <c r="G279" s="265"/>
      <c r="H279" s="265"/>
      <c r="I279" s="265"/>
      <c r="J279" s="265"/>
      <c r="K279" s="265"/>
      <c r="L279" s="264"/>
      <c r="M279" s="196" t="s">
        <v>56</v>
      </c>
      <c r="N279" s="222">
        <f t="shared" si="111"/>
        <v>4975</v>
      </c>
      <c r="O279" s="259"/>
      <c r="P279" s="251"/>
      <c r="Q279" s="200"/>
      <c r="R279" s="199"/>
      <c r="S279" s="260">
        <f t="shared" si="115"/>
        <v>0</v>
      </c>
      <c r="T279" s="253">
        <f t="shared" si="109"/>
        <v>0</v>
      </c>
      <c r="U279" s="196"/>
      <c r="V279" s="225">
        <v>0</v>
      </c>
      <c r="W279" s="226">
        <v>0</v>
      </c>
      <c r="X279" s="254">
        <v>0</v>
      </c>
      <c r="Y279" s="255">
        <v>0</v>
      </c>
      <c r="Z279" s="254">
        <v>0</v>
      </c>
      <c r="AA279" s="256">
        <v>0</v>
      </c>
      <c r="AB279" s="196"/>
      <c r="AC279" s="259"/>
      <c r="AD279" s="251"/>
      <c r="AE279" s="302"/>
      <c r="AF279" s="224"/>
      <c r="AG279" s="260">
        <f t="shared" si="116"/>
        <v>0</v>
      </c>
      <c r="AH279" s="253">
        <f t="shared" si="110"/>
        <v>0</v>
      </c>
      <c r="AI279" s="196"/>
      <c r="AJ279" s="229">
        <f t="shared" si="112"/>
        <v>4975</v>
      </c>
      <c r="AK279" s="208">
        <f t="shared" si="114"/>
        <v>0</v>
      </c>
      <c r="AL279" s="209">
        <f t="shared" si="114"/>
        <v>0</v>
      </c>
      <c r="AM279" s="201">
        <f t="shared" si="114"/>
        <v>0</v>
      </c>
      <c r="AN279" s="209">
        <f t="shared" si="114"/>
        <v>0</v>
      </c>
      <c r="AO279" s="201">
        <f t="shared" si="113"/>
        <v>0</v>
      </c>
      <c r="AP279" s="210">
        <f t="shared" si="106"/>
        <v>0</v>
      </c>
      <c r="AQ279" s="7"/>
      <c r="AR279" s="211">
        <f t="shared" si="117"/>
        <v>0</v>
      </c>
      <c r="AS279" s="212">
        <f t="shared" si="118"/>
        <v>0</v>
      </c>
      <c r="AT279" s="213">
        <f t="shared" si="119"/>
        <v>0</v>
      </c>
      <c r="AU279" s="7"/>
      <c r="AV279" s="7"/>
      <c r="AW279" s="214"/>
      <c r="AX279" s="214"/>
      <c r="AY279" s="7"/>
      <c r="AZ279" s="7"/>
      <c r="BA279" s="7"/>
      <c r="BB279" s="7"/>
      <c r="BC279" s="7"/>
      <c r="BD279" s="7"/>
    </row>
    <row r="280" spans="1:56" ht="15.75" customHeight="1" x14ac:dyDescent="0.25">
      <c r="A280" s="218">
        <v>4976</v>
      </c>
      <c r="B280" s="219" t="s">
        <v>314</v>
      </c>
      <c r="C280" s="218"/>
      <c r="D280" s="265"/>
      <c r="E280" s="265"/>
      <c r="F280" s="265"/>
      <c r="G280" s="265"/>
      <c r="H280" s="265"/>
      <c r="I280" s="265"/>
      <c r="J280" s="265"/>
      <c r="K280" s="265"/>
      <c r="L280" s="264"/>
      <c r="M280" s="196" t="s">
        <v>56</v>
      </c>
      <c r="N280" s="222">
        <f t="shared" si="111"/>
        <v>4976</v>
      </c>
      <c r="O280" s="259"/>
      <c r="P280" s="251"/>
      <c r="Q280" s="200"/>
      <c r="R280" s="199"/>
      <c r="S280" s="260">
        <f t="shared" si="115"/>
        <v>0</v>
      </c>
      <c r="T280" s="253">
        <f t="shared" si="109"/>
        <v>0</v>
      </c>
      <c r="U280" s="196"/>
      <c r="V280" s="225">
        <v>0</v>
      </c>
      <c r="W280" s="226">
        <v>0</v>
      </c>
      <c r="X280" s="254">
        <v>0</v>
      </c>
      <c r="Y280" s="255">
        <v>0</v>
      </c>
      <c r="Z280" s="254">
        <v>0</v>
      </c>
      <c r="AA280" s="256">
        <v>0</v>
      </c>
      <c r="AB280" s="196"/>
      <c r="AC280" s="259"/>
      <c r="AD280" s="251"/>
      <c r="AE280" s="200"/>
      <c r="AF280" s="199"/>
      <c r="AG280" s="260">
        <f t="shared" si="116"/>
        <v>0</v>
      </c>
      <c r="AH280" s="253">
        <f t="shared" si="110"/>
        <v>0</v>
      </c>
      <c r="AI280" s="196"/>
      <c r="AJ280" s="229">
        <f t="shared" si="112"/>
        <v>4976</v>
      </c>
      <c r="AK280" s="208">
        <f t="shared" si="114"/>
        <v>0</v>
      </c>
      <c r="AL280" s="209">
        <f t="shared" si="114"/>
        <v>0</v>
      </c>
      <c r="AM280" s="201">
        <f t="shared" si="114"/>
        <v>0</v>
      </c>
      <c r="AN280" s="209">
        <f t="shared" si="114"/>
        <v>0</v>
      </c>
      <c r="AO280" s="201">
        <f t="shared" si="113"/>
        <v>0</v>
      </c>
      <c r="AP280" s="210">
        <f t="shared" si="106"/>
        <v>0</v>
      </c>
      <c r="AQ280" s="7"/>
      <c r="AR280" s="211">
        <f t="shared" si="117"/>
        <v>0</v>
      </c>
      <c r="AS280" s="212">
        <f t="shared" si="118"/>
        <v>0</v>
      </c>
      <c r="AT280" s="213">
        <f t="shared" si="119"/>
        <v>0</v>
      </c>
      <c r="AU280" s="7"/>
      <c r="AV280" s="7"/>
      <c r="AW280" s="214"/>
      <c r="AX280" s="214"/>
      <c r="AY280" s="7"/>
      <c r="AZ280" s="7"/>
      <c r="BA280" s="7"/>
      <c r="BB280" s="7"/>
      <c r="BC280" s="7"/>
      <c r="BD280" s="7"/>
    </row>
    <row r="281" spans="1:56" ht="15.75" customHeight="1" x14ac:dyDescent="0.25">
      <c r="A281" s="218">
        <v>4978</v>
      </c>
      <c r="B281" s="219" t="s">
        <v>315</v>
      </c>
      <c r="C281" s="218"/>
      <c r="D281" s="265"/>
      <c r="E281" s="265"/>
      <c r="F281" s="265"/>
      <c r="G281" s="265"/>
      <c r="H281" s="265"/>
      <c r="I281" s="265"/>
      <c r="J281" s="265"/>
      <c r="K281" s="265"/>
      <c r="L281" s="264"/>
      <c r="M281" s="196" t="s">
        <v>56</v>
      </c>
      <c r="N281" s="222">
        <f t="shared" si="111"/>
        <v>4978</v>
      </c>
      <c r="O281" s="259"/>
      <c r="P281" s="251"/>
      <c r="Q281" s="200"/>
      <c r="R281" s="199"/>
      <c r="S281" s="260">
        <f t="shared" si="115"/>
        <v>0</v>
      </c>
      <c r="T281" s="253">
        <f t="shared" si="109"/>
        <v>0</v>
      </c>
      <c r="U281" s="196"/>
      <c r="V281" s="225">
        <v>0</v>
      </c>
      <c r="W281" s="226">
        <v>0</v>
      </c>
      <c r="X281" s="254">
        <v>0</v>
      </c>
      <c r="Y281" s="255">
        <v>0</v>
      </c>
      <c r="Z281" s="254">
        <v>0</v>
      </c>
      <c r="AA281" s="256">
        <v>0</v>
      </c>
      <c r="AB281" s="196"/>
      <c r="AC281" s="259"/>
      <c r="AD281" s="251"/>
      <c r="AE281" s="200"/>
      <c r="AF281" s="199"/>
      <c r="AG281" s="260">
        <f t="shared" si="116"/>
        <v>0</v>
      </c>
      <c r="AH281" s="253">
        <f t="shared" si="110"/>
        <v>0</v>
      </c>
      <c r="AI281" s="196"/>
      <c r="AJ281" s="229">
        <f t="shared" si="112"/>
        <v>4978</v>
      </c>
      <c r="AK281" s="208">
        <f t="shared" si="114"/>
        <v>0</v>
      </c>
      <c r="AL281" s="209">
        <f t="shared" si="114"/>
        <v>0</v>
      </c>
      <c r="AM281" s="201">
        <f t="shared" si="114"/>
        <v>0</v>
      </c>
      <c r="AN281" s="209">
        <f t="shared" si="114"/>
        <v>0</v>
      </c>
      <c r="AO281" s="201">
        <f t="shared" si="113"/>
        <v>0</v>
      </c>
      <c r="AP281" s="210">
        <f t="shared" si="106"/>
        <v>0</v>
      </c>
      <c r="AQ281" s="7"/>
      <c r="AR281" s="211">
        <f t="shared" si="117"/>
        <v>0</v>
      </c>
      <c r="AS281" s="212">
        <f t="shared" si="118"/>
        <v>0</v>
      </c>
      <c r="AT281" s="213">
        <f t="shared" si="119"/>
        <v>0</v>
      </c>
      <c r="AU281" s="7"/>
      <c r="AV281" s="7"/>
      <c r="AW281" s="214"/>
      <c r="AX281" s="214"/>
      <c r="AY281" s="7"/>
      <c r="AZ281" s="7"/>
      <c r="BA281" s="7"/>
      <c r="BB281" s="7"/>
      <c r="BC281" s="7"/>
      <c r="BD281" s="7"/>
    </row>
    <row r="282" spans="1:56" ht="15.75" customHeight="1" x14ac:dyDescent="0.25">
      <c r="A282" s="218">
        <v>4979</v>
      </c>
      <c r="B282" s="219" t="s">
        <v>316</v>
      </c>
      <c r="C282" s="218"/>
      <c r="D282" s="265"/>
      <c r="E282" s="265"/>
      <c r="F282" s="265"/>
      <c r="G282" s="265"/>
      <c r="H282" s="265"/>
      <c r="I282" s="265"/>
      <c r="J282" s="265"/>
      <c r="K282" s="265"/>
      <c r="L282" s="264"/>
      <c r="M282" s="196" t="s">
        <v>56</v>
      </c>
      <c r="N282" s="222">
        <f t="shared" si="111"/>
        <v>4979</v>
      </c>
      <c r="O282" s="259"/>
      <c r="P282" s="251"/>
      <c r="Q282" s="200"/>
      <c r="R282" s="199"/>
      <c r="S282" s="260">
        <f t="shared" si="115"/>
        <v>0</v>
      </c>
      <c r="T282" s="253">
        <f t="shared" si="109"/>
        <v>0</v>
      </c>
      <c r="U282" s="196"/>
      <c r="V282" s="225">
        <v>0</v>
      </c>
      <c r="W282" s="226">
        <v>0</v>
      </c>
      <c r="X282" s="254">
        <v>0</v>
      </c>
      <c r="Y282" s="255">
        <v>0</v>
      </c>
      <c r="Z282" s="254">
        <v>0</v>
      </c>
      <c r="AA282" s="256">
        <v>0</v>
      </c>
      <c r="AB282" s="196"/>
      <c r="AC282" s="259"/>
      <c r="AD282" s="251"/>
      <c r="AE282" s="302"/>
      <c r="AF282" s="224"/>
      <c r="AG282" s="260">
        <f t="shared" si="116"/>
        <v>0</v>
      </c>
      <c r="AH282" s="253">
        <f t="shared" si="110"/>
        <v>0</v>
      </c>
      <c r="AI282" s="196"/>
      <c r="AJ282" s="229">
        <f t="shared" si="112"/>
        <v>4979</v>
      </c>
      <c r="AK282" s="208">
        <f t="shared" si="114"/>
        <v>0</v>
      </c>
      <c r="AL282" s="209">
        <f t="shared" si="114"/>
        <v>0</v>
      </c>
      <c r="AM282" s="201">
        <f t="shared" si="114"/>
        <v>0</v>
      </c>
      <c r="AN282" s="209">
        <f t="shared" si="114"/>
        <v>0</v>
      </c>
      <c r="AO282" s="201">
        <f t="shared" si="113"/>
        <v>0</v>
      </c>
      <c r="AP282" s="210">
        <f t="shared" si="106"/>
        <v>0</v>
      </c>
      <c r="AQ282" s="7"/>
      <c r="AR282" s="211">
        <f t="shared" si="117"/>
        <v>0</v>
      </c>
      <c r="AS282" s="212">
        <f t="shared" si="118"/>
        <v>0</v>
      </c>
      <c r="AT282" s="213">
        <f t="shared" si="119"/>
        <v>0</v>
      </c>
      <c r="AU282" s="7"/>
      <c r="AV282" s="7"/>
      <c r="AW282" s="214"/>
      <c r="AX282" s="214"/>
      <c r="AY282" s="7"/>
      <c r="AZ282" s="7"/>
      <c r="BA282" s="7"/>
      <c r="BB282" s="7"/>
      <c r="BC282" s="7"/>
      <c r="BD282" s="7"/>
    </row>
    <row r="283" spans="1:56" x14ac:dyDescent="0.25">
      <c r="A283" s="218">
        <v>4980</v>
      </c>
      <c r="B283" s="219" t="s">
        <v>317</v>
      </c>
      <c r="C283" s="218"/>
      <c r="D283" s="220"/>
      <c r="E283" s="220"/>
      <c r="F283" s="220"/>
      <c r="G283" s="220"/>
      <c r="H283" s="220"/>
      <c r="I283" s="220"/>
      <c r="J283" s="220"/>
      <c r="K283" s="220"/>
      <c r="L283" s="261"/>
      <c r="M283" s="196" t="s">
        <v>56</v>
      </c>
      <c r="N283" s="222">
        <f t="shared" si="111"/>
        <v>4980</v>
      </c>
      <c r="O283" s="259"/>
      <c r="P283" s="257">
        <v>0</v>
      </c>
      <c r="Q283" s="200"/>
      <c r="R283" s="199"/>
      <c r="S283" s="260">
        <f t="shared" si="115"/>
        <v>0</v>
      </c>
      <c r="T283" s="258">
        <v>0</v>
      </c>
      <c r="U283" s="196"/>
      <c r="V283" s="225">
        <v>0</v>
      </c>
      <c r="W283" s="226">
        <v>0</v>
      </c>
      <c r="X283" s="254">
        <v>0</v>
      </c>
      <c r="Y283" s="255">
        <v>0</v>
      </c>
      <c r="Z283" s="254">
        <v>0</v>
      </c>
      <c r="AA283" s="256">
        <v>0</v>
      </c>
      <c r="AB283" s="196"/>
      <c r="AC283" s="259"/>
      <c r="AD283" s="257">
        <v>0</v>
      </c>
      <c r="AE283" s="302"/>
      <c r="AF283" s="199"/>
      <c r="AG283" s="260">
        <f t="shared" si="116"/>
        <v>0</v>
      </c>
      <c r="AH283" s="258">
        <v>0</v>
      </c>
      <c r="AI283" s="196"/>
      <c r="AJ283" s="229">
        <f t="shared" si="112"/>
        <v>4980</v>
      </c>
      <c r="AK283" s="208">
        <f t="shared" si="114"/>
        <v>0</v>
      </c>
      <c r="AL283" s="234">
        <v>0</v>
      </c>
      <c r="AM283" s="201">
        <f>+ROUND(+Q283+X283+AE283,2)</f>
        <v>0</v>
      </c>
      <c r="AN283" s="209">
        <f>+ROUND(+R283+Y283+AF283,2)</f>
        <v>0</v>
      </c>
      <c r="AO283" s="201">
        <f t="shared" si="113"/>
        <v>0</v>
      </c>
      <c r="AP283" s="236">
        <v>0</v>
      </c>
      <c r="AQ283" s="7"/>
      <c r="AR283" s="211">
        <f t="shared" si="117"/>
        <v>0</v>
      </c>
      <c r="AS283" s="212">
        <f t="shared" si="118"/>
        <v>0</v>
      </c>
      <c r="AT283" s="213">
        <f t="shared" si="119"/>
        <v>0</v>
      </c>
      <c r="AU283" s="7"/>
      <c r="AV283" s="243">
        <f>+IF(OR(ROUND(P283,2)+ROUND(R283,2)&gt;+ROUND(O283,2)+ROUND(Q283,2),+ABS(ROUND(P283,2)+ROUND(R283,2))&gt;+ABS(ROUND(O283,2)+ROUND(Q283,2))),+(ROUND(P283,2)+ROUND(R283,2))-(ROUND(O283,2)+ROUND(Q283,2)),0)</f>
        <v>0</v>
      </c>
      <c r="AW283" s="214"/>
      <c r="AX283" s="243">
        <f>+IF(OR(ROUND(AD283,2)+ROUND(AF283,2)&gt;+ROUND(AC283,2)+ROUND(AE283,2),+ABS(ROUND(AD283,2)+ROUND(AF283,2))&gt;+ABS(ROUND(AC283,2)+ROUND(AE283,2))),+(ROUND(AD283,2)+ROUND(AF283,2))-(ROUND(AC283,2)+ROUND(AE283,2)),0)</f>
        <v>0</v>
      </c>
      <c r="AY283" s="7"/>
      <c r="AZ283" s="7"/>
      <c r="BA283" s="7"/>
      <c r="BB283" s="7"/>
      <c r="BC283" s="7"/>
      <c r="BD283" s="7"/>
    </row>
    <row r="284" spans="1:56" x14ac:dyDescent="0.25">
      <c r="A284" s="351">
        <v>4989</v>
      </c>
      <c r="B284" s="352" t="s">
        <v>318</v>
      </c>
      <c r="C284" s="220"/>
      <c r="D284" s="220"/>
      <c r="E284" s="220"/>
      <c r="F284" s="220"/>
      <c r="G284" s="220"/>
      <c r="H284" s="220"/>
      <c r="I284" s="220"/>
      <c r="J284" s="220"/>
      <c r="K284" s="220"/>
      <c r="L284" s="261"/>
      <c r="M284" s="196" t="s">
        <v>56</v>
      </c>
      <c r="N284" s="222">
        <f t="shared" si="111"/>
        <v>4989</v>
      </c>
      <c r="O284" s="250">
        <v>0</v>
      </c>
      <c r="P284" s="251"/>
      <c r="Q284" s="200"/>
      <c r="R284" s="199"/>
      <c r="S284" s="252">
        <v>0</v>
      </c>
      <c r="T284" s="253">
        <f>+IF(ABS(+O284+Q284)&lt;=ABS(P284+R284),-O284+P284-Q284+R284,0)</f>
        <v>0</v>
      </c>
      <c r="U284" s="196"/>
      <c r="V284" s="225">
        <v>0</v>
      </c>
      <c r="W284" s="226">
        <v>26311430.969999999</v>
      </c>
      <c r="X284" s="254">
        <v>0</v>
      </c>
      <c r="Y284" s="255">
        <v>-26311430.969999999</v>
      </c>
      <c r="Z284" s="254">
        <v>0</v>
      </c>
      <c r="AA284" s="256">
        <v>0</v>
      </c>
      <c r="AB284" s="196"/>
      <c r="AC284" s="250">
        <v>0</v>
      </c>
      <c r="AD284" s="251"/>
      <c r="AE284" s="200"/>
      <c r="AF284" s="199"/>
      <c r="AG284" s="252">
        <v>0</v>
      </c>
      <c r="AH284" s="253">
        <f>+IF(ABS(+AC284+AE284)&lt;=ABS(AD284+AF284),-AC284+AD284-AE284+AF284,0)</f>
        <v>0</v>
      </c>
      <c r="AI284" s="196"/>
      <c r="AJ284" s="229">
        <f t="shared" si="112"/>
        <v>4989</v>
      </c>
      <c r="AK284" s="233">
        <v>0</v>
      </c>
      <c r="AL284" s="209">
        <f>+ROUND(+P284+W284+AD284,2)</f>
        <v>26311430.969999999</v>
      </c>
      <c r="AM284" s="201">
        <f>+ROUND(+Q284+X284+AE284,2)</f>
        <v>0</v>
      </c>
      <c r="AN284" s="209">
        <f>+ROUND(+R284+Y284+AF284,2)</f>
        <v>-26311430.969999999</v>
      </c>
      <c r="AO284" s="235">
        <v>0</v>
      </c>
      <c r="AP284" s="210">
        <f>+T284+AA284+AH284</f>
        <v>0</v>
      </c>
      <c r="AQ284" s="7"/>
      <c r="AR284" s="211">
        <f t="shared" si="117"/>
        <v>0</v>
      </c>
      <c r="AS284" s="212">
        <f t="shared" si="118"/>
        <v>0</v>
      </c>
      <c r="AT284" s="213">
        <f t="shared" si="119"/>
        <v>0</v>
      </c>
      <c r="AU284" s="7"/>
      <c r="AV284" s="238">
        <f>+IF(OR(+ROUND(O284,2)+ROUND(Q284,2)&gt;ROUND(P284,2)+ROUND(R284,2),+ABS(ROUND(O284,2)+ROUND(Q284,2))&gt;+ABS(ROUND(P284,2)+ROUND(R284,2))),+(ROUND(O284,2)+ROUND(Q284,2))-(ROUND(P284,2)+ROUND(R284,2)),0)</f>
        <v>0</v>
      </c>
      <c r="AW284" s="214"/>
      <c r="AX284" s="238">
        <f>+IF(OR(+ROUND(AC284,2)+ROUND(AE284,2)&gt;ROUND(AD284,2)+ROUND(AF284,2),+ABS(ROUND(AC284,2)+ROUND(AE284,2))&gt;+ABS(ROUND(AD284,2)+ROUND(AF284,2))),+(ROUND(AC284,2)+ROUND(AE284,2))-(ROUND(AD284,2)+ROUND(AF284,2)),0)</f>
        <v>0</v>
      </c>
      <c r="AY284" s="7"/>
      <c r="AZ284" s="7"/>
      <c r="BA284" s="7"/>
      <c r="BB284" s="7"/>
      <c r="BC284" s="7"/>
      <c r="BD284" s="7"/>
    </row>
    <row r="285" spans="1:56" x14ac:dyDescent="0.25">
      <c r="A285" s="353" t="s">
        <v>319</v>
      </c>
      <c r="B285" s="354"/>
      <c r="C285" s="354"/>
      <c r="D285" s="354"/>
      <c r="E285" s="354"/>
      <c r="F285" s="354"/>
      <c r="G285" s="354"/>
      <c r="H285" s="354"/>
      <c r="I285" s="354"/>
      <c r="J285" s="354"/>
      <c r="K285" s="354"/>
      <c r="L285" s="286"/>
      <c r="M285" s="196" t="s">
        <v>56</v>
      </c>
      <c r="N285" s="287">
        <v>5</v>
      </c>
      <c r="O285" s="288"/>
      <c r="P285" s="289"/>
      <c r="Q285" s="290"/>
      <c r="R285" s="289"/>
      <c r="S285" s="290"/>
      <c r="T285" s="291"/>
      <c r="U285" s="196"/>
      <c r="V285" s="292"/>
      <c r="W285" s="293"/>
      <c r="X285" s="294"/>
      <c r="Y285" s="293"/>
      <c r="Z285" s="294">
        <v>0</v>
      </c>
      <c r="AA285" s="295">
        <v>0</v>
      </c>
      <c r="AB285" s="196"/>
      <c r="AC285" s="288"/>
      <c r="AD285" s="289"/>
      <c r="AE285" s="290"/>
      <c r="AF285" s="289"/>
      <c r="AG285" s="290"/>
      <c r="AH285" s="291"/>
      <c r="AI285" s="196"/>
      <c r="AJ285" s="296">
        <f t="shared" si="112"/>
        <v>5</v>
      </c>
      <c r="AK285" s="288"/>
      <c r="AL285" s="289"/>
      <c r="AM285" s="290"/>
      <c r="AN285" s="289"/>
      <c r="AO285" s="290"/>
      <c r="AP285" s="291"/>
      <c r="AQ285" s="7"/>
      <c r="AR285" s="297"/>
      <c r="AS285" s="298"/>
      <c r="AT285" s="299"/>
      <c r="AU285" s="7"/>
      <c r="AV285" s="7"/>
      <c r="AW285" s="214"/>
      <c r="AX285" s="214"/>
      <c r="AY285" s="7"/>
      <c r="AZ285" s="7"/>
      <c r="BA285" s="7"/>
      <c r="BB285" s="7"/>
      <c r="BC285" s="7"/>
      <c r="BD285" s="7"/>
    </row>
    <row r="286" spans="1:56" x14ac:dyDescent="0.25">
      <c r="A286" s="355">
        <v>5000</v>
      </c>
      <c r="B286" s="356" t="s">
        <v>320</v>
      </c>
      <c r="C286" s="356"/>
      <c r="D286" s="356"/>
      <c r="E286" s="356"/>
      <c r="F286" s="356"/>
      <c r="G286" s="356"/>
      <c r="H286" s="356"/>
      <c r="I286" s="356"/>
      <c r="J286" s="356"/>
      <c r="K286" s="356"/>
      <c r="L286" s="357"/>
      <c r="M286" s="196" t="s">
        <v>56</v>
      </c>
      <c r="N286" s="358">
        <f t="shared" ref="N286:N355" si="120">+A286</f>
        <v>5000</v>
      </c>
      <c r="O286" s="359"/>
      <c r="P286" s="360">
        <v>0</v>
      </c>
      <c r="Q286" s="361"/>
      <c r="R286" s="362"/>
      <c r="S286" s="361">
        <f>+IF($C$8=9900,+IF(ABS(+O286+Q286)&gt;=ABS(P286+R286),+O286-P286+Q286-R286,0),0)</f>
        <v>0</v>
      </c>
      <c r="T286" s="363">
        <v>0</v>
      </c>
      <c r="U286" s="196"/>
      <c r="V286" s="364">
        <v>0</v>
      </c>
      <c r="W286" s="365">
        <v>0</v>
      </c>
      <c r="X286" s="366">
        <v>0</v>
      </c>
      <c r="Y286" s="365">
        <v>0</v>
      </c>
      <c r="Z286" s="366">
        <v>0</v>
      </c>
      <c r="AA286" s="367">
        <v>0</v>
      </c>
      <c r="AB286" s="196"/>
      <c r="AC286" s="368">
        <v>0</v>
      </c>
      <c r="AD286" s="369">
        <v>0</v>
      </c>
      <c r="AE286" s="370">
        <v>0</v>
      </c>
      <c r="AF286" s="369">
        <v>0</v>
      </c>
      <c r="AG286" s="371">
        <f t="shared" ref="AG286:AG349" si="121">+IF(ABS(+AC286+AE286)&gt;=ABS(AD286+AF286),+AC286-AD286+AE286-AF286,0)</f>
        <v>0</v>
      </c>
      <c r="AH286" s="372">
        <v>0</v>
      </c>
      <c r="AI286" s="196"/>
      <c r="AJ286" s="373">
        <f t="shared" si="112"/>
        <v>5000</v>
      </c>
      <c r="AK286" s="374">
        <f t="shared" ref="AK286:AL301" si="122">+ROUND(+O286+V286+AC286,2)</f>
        <v>0</v>
      </c>
      <c r="AL286" s="375">
        <v>0</v>
      </c>
      <c r="AM286" s="376">
        <f t="shared" ref="AM286:AN301" si="123">+ROUND(+Q286+X286+AE286,2)</f>
        <v>0</v>
      </c>
      <c r="AN286" s="377">
        <f t="shared" si="123"/>
        <v>0</v>
      </c>
      <c r="AO286" s="376">
        <f t="shared" ref="AO286:AP305" si="124">+S286+Z286+AG286</f>
        <v>0</v>
      </c>
      <c r="AP286" s="372">
        <v>0</v>
      </c>
      <c r="AQ286" s="7"/>
      <c r="AR286" s="211">
        <f t="shared" ref="AR286:AR353" si="125">+ROUND(+SUM(AK286-AL286)-SUM(O286-P286)-SUM(V286-W286)-SUM(AC286-AD286),2)</f>
        <v>0</v>
      </c>
      <c r="AS286" s="212">
        <f t="shared" ref="AS286:AS353" si="126">+ROUND(+SUM(AM286-AN286)-SUM(Q286-R286)-SUM(X286-Y286)-SUM(AE286-AF286),2)</f>
        <v>0</v>
      </c>
      <c r="AT286" s="213">
        <f t="shared" ref="AT286:AT353" si="127">+ROUND(+SUM(AO286-AP286)-SUM(S286-T286)-SUM(Z286-AA286)-SUM(AG286-AH286),2)</f>
        <v>0</v>
      </c>
      <c r="AU286" s="7"/>
      <c r="AV286" s="237">
        <f>+IF($C$8=9900,+IF(OR(ROUND(P286,2)+ROUND(R286,2)&gt;+ROUND(O286,2)+ROUND(Q286,2),+ABS(ROUND(P286,2)+ROUND(R286,2))&gt;+ABS(ROUND(O286,2)+ROUND(Q286,2))),+(ROUND(P286,2)+ROUND(R286,2))-(ROUND(O286,2)+ROUND(Q286,2)),0),+(ROUND(O286,2)+ROUND(Q286,2))-(ROUND(P286,2)+ROUND(R286,2)))</f>
        <v>0</v>
      </c>
      <c r="AW286" s="214"/>
      <c r="AX286" s="237">
        <f>+IF(OR(AC286&lt;&gt;0,AD286&lt;&gt;0,AE286&lt;&gt;0,AF286&lt;&gt;0,AG286&lt;&gt;0,AH286&lt;&gt;0),+IF(ABS(AC286+AE286)-ABS(AD286+AF286)&lt;&gt;0,ABS(AC286+AE286)-ABS(AD286+AF286),1),0)</f>
        <v>0</v>
      </c>
      <c r="AY286" s="7"/>
      <c r="AZ286" s="7"/>
      <c r="BA286" s="7"/>
      <c r="BB286" s="7"/>
      <c r="BC286" s="7"/>
      <c r="BD286" s="7"/>
    </row>
    <row r="287" spans="1:56" x14ac:dyDescent="0.25">
      <c r="A287" s="218">
        <v>5001</v>
      </c>
      <c r="B287" s="219" t="s">
        <v>321</v>
      </c>
      <c r="C287" s="304"/>
      <c r="D287" s="304"/>
      <c r="E287" s="304"/>
      <c r="F287" s="304"/>
      <c r="G287" s="304"/>
      <c r="H287" s="304"/>
      <c r="I287" s="304"/>
      <c r="J287" s="304"/>
      <c r="K287" s="304"/>
      <c r="L287" s="221"/>
      <c r="M287" s="196" t="s">
        <v>56</v>
      </c>
      <c r="N287" s="222">
        <f t="shared" si="120"/>
        <v>5001</v>
      </c>
      <c r="O287" s="223"/>
      <c r="P287" s="251"/>
      <c r="Q287" s="302"/>
      <c r="R287" s="199"/>
      <c r="S287" s="343">
        <f>+IF($C$8=9900,0,+IF(ABS(+O287+Q287)&gt;=ABS(P287+R287),+O287-P287+Q287-R287,0))</f>
        <v>0</v>
      </c>
      <c r="T287" s="344">
        <f>+IF($C$8=9900,+IF(ABS(+O287+Q287)&lt;=ABS(P287+R287),-O287+P287-Q287+R287,0),0)</f>
        <v>0</v>
      </c>
      <c r="U287" s="196"/>
      <c r="V287" s="225">
        <v>2791260657.0899997</v>
      </c>
      <c r="W287" s="226">
        <v>0</v>
      </c>
      <c r="X287" s="227">
        <v>4560192267.8499994</v>
      </c>
      <c r="Y287" s="226">
        <v>4557632776.5900002</v>
      </c>
      <c r="Z287" s="227">
        <v>2793820148.3500004</v>
      </c>
      <c r="AA287" s="228">
        <v>0</v>
      </c>
      <c r="AB287" s="196"/>
      <c r="AC287" s="223">
        <v>233326207.38</v>
      </c>
      <c r="AD287" s="234">
        <v>0</v>
      </c>
      <c r="AE287" s="302">
        <v>436398.67</v>
      </c>
      <c r="AF287" s="199">
        <v>54491730.600000001</v>
      </c>
      <c r="AG287" s="242">
        <f t="shared" si="121"/>
        <v>179270875.44999999</v>
      </c>
      <c r="AH287" s="236">
        <v>0</v>
      </c>
      <c r="AI287" s="196"/>
      <c r="AJ287" s="229">
        <f t="shared" si="112"/>
        <v>5001</v>
      </c>
      <c r="AK287" s="208">
        <f t="shared" si="122"/>
        <v>3024586864.4699998</v>
      </c>
      <c r="AL287" s="209">
        <f t="shared" si="122"/>
        <v>0</v>
      </c>
      <c r="AM287" s="201">
        <f t="shared" si="123"/>
        <v>4560628666.5200005</v>
      </c>
      <c r="AN287" s="209">
        <f t="shared" si="123"/>
        <v>4612124507.1899996</v>
      </c>
      <c r="AO287" s="201">
        <f t="shared" si="124"/>
        <v>2973091023.8000002</v>
      </c>
      <c r="AP287" s="210">
        <f t="shared" si="124"/>
        <v>0</v>
      </c>
      <c r="AQ287" s="7"/>
      <c r="AR287" s="211">
        <f t="shared" si="125"/>
        <v>0</v>
      </c>
      <c r="AS287" s="212">
        <f t="shared" si="126"/>
        <v>0</v>
      </c>
      <c r="AT287" s="213">
        <f t="shared" si="127"/>
        <v>0</v>
      </c>
      <c r="AU287" s="7"/>
      <c r="AV287" s="237">
        <f>+IF($C$8=9900,+IF(OR(+ROUND(O287,2)+ROUND(Q287,2)&gt;ROUND(P287,2)+ROUND(R287,2),+ABS(ROUND(O287,2)+ROUND(Q287,2))&gt;+ABS(ROUND(P287,2)+ROUND(R287,2))),+(ROUND(O287,2)+ROUND(Q287,2))-(ROUND(P287,2)+ROUND(R287,2)),0),+IF(OR(ROUND(P287,2)+ROUND(R287,2)&gt;+ROUND(O287,2)+ROUND(Q287,2),+ABS(ROUND(P287,2)+ROUND(R287,2))&gt;+ABS(ROUND(O287,2)+ROUND(Q287,2))),+(ROUND(P287,2)+ROUND(R287,2))-(ROUND(O287,2)+ROUND(Q287,2)),0))</f>
        <v>0</v>
      </c>
      <c r="AW287" s="214"/>
      <c r="AX287" s="243">
        <f>+IF(OR(ROUND(AD287,2)+ROUND(AF287,2)&gt;+ROUND(AC287,2)+ROUND(AE287,2),+ABS(ROUND(AD287,2)+ROUND(AF287,2))&gt;+ABS(ROUND(AC287,2)+ROUND(AE287,2))),+(ROUND(AD287,2)+ROUND(AF287,2))-(ROUND(AC287,2)+ROUND(AE287,2)),0)</f>
        <v>0</v>
      </c>
      <c r="AY287" s="7"/>
      <c r="AZ287" s="7"/>
      <c r="BA287" s="7"/>
      <c r="BB287" s="7"/>
      <c r="BC287" s="7"/>
      <c r="BD287" s="7"/>
    </row>
    <row r="288" spans="1:56" x14ac:dyDescent="0.25">
      <c r="A288" s="218">
        <v>5002</v>
      </c>
      <c r="B288" s="219" t="s">
        <v>322</v>
      </c>
      <c r="C288" s="304"/>
      <c r="D288" s="304"/>
      <c r="E288" s="304"/>
      <c r="F288" s="304"/>
      <c r="G288" s="304"/>
      <c r="H288" s="304"/>
      <c r="I288" s="304"/>
      <c r="J288" s="304"/>
      <c r="K288" s="304"/>
      <c r="L288" s="221"/>
      <c r="M288" s="196" t="s">
        <v>56</v>
      </c>
      <c r="N288" s="222">
        <f t="shared" si="120"/>
        <v>5002</v>
      </c>
      <c r="O288" s="223"/>
      <c r="P288" s="251"/>
      <c r="Q288" s="200"/>
      <c r="R288" s="199"/>
      <c r="S288" s="343">
        <f>+IF($C$8=9900,0,+IF(ABS(+O288+Q288)&gt;=ABS(P288+R288),+O288-P288+Q288-R288,0))</f>
        <v>0</v>
      </c>
      <c r="T288" s="344">
        <f>+IF($C$8=9900,+IF(ABS(+O288+Q288)&lt;=ABS(P288+R288),-O288+P288-Q288+R288,0),0)</f>
        <v>0</v>
      </c>
      <c r="U288" s="196"/>
      <c r="V288" s="225">
        <v>0</v>
      </c>
      <c r="W288" s="226">
        <v>0</v>
      </c>
      <c r="X288" s="227">
        <v>0</v>
      </c>
      <c r="Y288" s="226">
        <v>0</v>
      </c>
      <c r="Z288" s="227">
        <v>0</v>
      </c>
      <c r="AA288" s="228">
        <v>0</v>
      </c>
      <c r="AB288" s="196"/>
      <c r="AC288" s="223"/>
      <c r="AD288" s="234">
        <v>0</v>
      </c>
      <c r="AE288" s="200"/>
      <c r="AF288" s="199"/>
      <c r="AG288" s="242">
        <f t="shared" si="121"/>
        <v>0</v>
      </c>
      <c r="AH288" s="236">
        <v>0</v>
      </c>
      <c r="AI288" s="196"/>
      <c r="AJ288" s="229">
        <f t="shared" si="112"/>
        <v>5002</v>
      </c>
      <c r="AK288" s="208">
        <f t="shared" si="122"/>
        <v>0</v>
      </c>
      <c r="AL288" s="209">
        <f t="shared" si="122"/>
        <v>0</v>
      </c>
      <c r="AM288" s="201">
        <f t="shared" si="123"/>
        <v>0</v>
      </c>
      <c r="AN288" s="209">
        <f t="shared" si="123"/>
        <v>0</v>
      </c>
      <c r="AO288" s="201">
        <f t="shared" si="124"/>
        <v>0</v>
      </c>
      <c r="AP288" s="210">
        <f t="shared" si="124"/>
        <v>0</v>
      </c>
      <c r="AQ288" s="7"/>
      <c r="AR288" s="211">
        <f t="shared" si="125"/>
        <v>0</v>
      </c>
      <c r="AS288" s="212">
        <f t="shared" si="126"/>
        <v>0</v>
      </c>
      <c r="AT288" s="213">
        <f t="shared" si="127"/>
        <v>0</v>
      </c>
      <c r="AU288" s="7"/>
      <c r="AV288" s="237">
        <f>+IF($C$8=9900,+IF(OR(+ROUND(O288,2)+ROUND(Q288,2)&gt;ROUND(P288,2)+ROUND(R288,2),+ABS(ROUND(O288,2)+ROUND(Q288,2))&gt;+ABS(ROUND(P288,2)+ROUND(R288,2))),+(ROUND(O288,2)+ROUND(Q288,2))-(ROUND(P288,2)+ROUND(R288,2)),0),+IF(OR(ROUND(P288,2)+ROUND(R288,2)&gt;+ROUND(O288,2)+ROUND(Q288,2),+ABS(ROUND(P288,2)+ROUND(R288,2))&gt;+ABS(ROUND(O288,2)+ROUND(Q288,2))),+(ROUND(P288,2)+ROUND(R288,2))-(ROUND(O288,2)+ROUND(Q288,2)),0))</f>
        <v>0</v>
      </c>
      <c r="AW288" s="214"/>
      <c r="AX288" s="243">
        <f>+IF(OR(ROUND(AD288,2)+ROUND(AF288,2)&gt;+ROUND(AC288,2)+ROUND(AE288,2),+ABS(ROUND(AD288,2)+ROUND(AF288,2))&gt;+ABS(ROUND(AC288,2)+ROUND(AE288,2))),+(ROUND(AD288,2)+ROUND(AF288,2))-(ROUND(AC288,2)+ROUND(AE288,2)),0)</f>
        <v>0</v>
      </c>
      <c r="AY288" s="7"/>
      <c r="AZ288" s="7"/>
      <c r="BA288" s="7"/>
      <c r="BB288" s="7"/>
      <c r="BC288" s="7"/>
      <c r="BD288" s="7"/>
    </row>
    <row r="289" spans="1:56" x14ac:dyDescent="0.25">
      <c r="A289" s="378">
        <v>5005</v>
      </c>
      <c r="B289" s="379" t="s">
        <v>323</v>
      </c>
      <c r="C289" s="379"/>
      <c r="D289" s="379"/>
      <c r="E289" s="379"/>
      <c r="F289" s="379"/>
      <c r="G289" s="379"/>
      <c r="H289" s="379"/>
      <c r="I289" s="379"/>
      <c r="J289" s="379"/>
      <c r="K289" s="379"/>
      <c r="L289" s="380"/>
      <c r="M289" s="196" t="s">
        <v>56</v>
      </c>
      <c r="N289" s="381">
        <f t="shared" si="120"/>
        <v>5005</v>
      </c>
      <c r="O289" s="359"/>
      <c r="P289" s="360">
        <v>0</v>
      </c>
      <c r="Q289" s="361"/>
      <c r="R289" s="362"/>
      <c r="S289" s="361">
        <f>+IF($C$8=9900,+IF(ABS(+O289+Q289)&gt;=ABS(P289+R289),+O289-P289+Q289-R289,0),0)</f>
        <v>0</v>
      </c>
      <c r="T289" s="363">
        <v>0</v>
      </c>
      <c r="U289" s="196"/>
      <c r="V289" s="382">
        <v>0</v>
      </c>
      <c r="W289" s="383">
        <v>0</v>
      </c>
      <c r="X289" s="384">
        <v>0</v>
      </c>
      <c r="Y289" s="383">
        <v>0</v>
      </c>
      <c r="Z289" s="384">
        <v>0</v>
      </c>
      <c r="AA289" s="385">
        <v>0</v>
      </c>
      <c r="AB289" s="196"/>
      <c r="AC289" s="386">
        <v>0</v>
      </c>
      <c r="AD289" s="387">
        <v>0</v>
      </c>
      <c r="AE289" s="388">
        <v>0</v>
      </c>
      <c r="AF289" s="387">
        <v>0</v>
      </c>
      <c r="AG289" s="371">
        <f t="shared" si="121"/>
        <v>0</v>
      </c>
      <c r="AH289" s="372">
        <v>0</v>
      </c>
      <c r="AI289" s="196"/>
      <c r="AJ289" s="389">
        <f t="shared" si="112"/>
        <v>5005</v>
      </c>
      <c r="AK289" s="374">
        <f t="shared" si="122"/>
        <v>0</v>
      </c>
      <c r="AL289" s="375">
        <v>0</v>
      </c>
      <c r="AM289" s="376">
        <f t="shared" si="123"/>
        <v>0</v>
      </c>
      <c r="AN289" s="377">
        <f t="shared" si="123"/>
        <v>0</v>
      </c>
      <c r="AO289" s="376">
        <f t="shared" si="124"/>
        <v>0</v>
      </c>
      <c r="AP289" s="372">
        <v>0</v>
      </c>
      <c r="AQ289" s="7"/>
      <c r="AR289" s="211">
        <f t="shared" si="125"/>
        <v>0</v>
      </c>
      <c r="AS289" s="212">
        <f t="shared" si="126"/>
        <v>0</v>
      </c>
      <c r="AT289" s="213">
        <f t="shared" si="127"/>
        <v>0</v>
      </c>
      <c r="AU289" s="7"/>
      <c r="AV289" s="237">
        <f>+IF($C$8=9900,+IF(OR(ROUND(P289,2)+ROUND(R289,2)&gt;+ROUND(O289,2)+ROUND(Q289,2),+ABS(ROUND(P289,2)+ROUND(R289,2))&gt;+ABS(ROUND(O289,2)+ROUND(Q289,2))),+(ROUND(P289,2)+ROUND(R289,2))-(ROUND(O289,2)+ROUND(Q289,2)),0),+(ROUND(O289,2)+ROUND(Q289,2))-(ROUND(P289,2)+ROUND(R289,2)))</f>
        <v>0</v>
      </c>
      <c r="AW289" s="214"/>
      <c r="AX289" s="237">
        <f>+IF(OR(AC289&lt;&gt;0,AD289&lt;&gt;0,AE289&lt;&gt;0,AF289&lt;&gt;0,AG289&lt;&gt;0,AH289&lt;&gt;0),+IF(ABS(AC289+AE289)-ABS(AD289+AF289)&lt;&gt;0,ABS(AC289+AE289)-ABS(AD289+AF289),1),0)</f>
        <v>0</v>
      </c>
      <c r="AY289" s="7"/>
      <c r="AZ289" s="7"/>
      <c r="BA289" s="7"/>
      <c r="BB289" s="7"/>
      <c r="BC289" s="7"/>
      <c r="BD289" s="7"/>
    </row>
    <row r="290" spans="1:56" x14ac:dyDescent="0.25">
      <c r="A290" s="378">
        <v>5006</v>
      </c>
      <c r="B290" s="379" t="s">
        <v>324</v>
      </c>
      <c r="C290" s="379"/>
      <c r="D290" s="379"/>
      <c r="E290" s="379"/>
      <c r="F290" s="379"/>
      <c r="G290" s="379"/>
      <c r="H290" s="379"/>
      <c r="I290" s="379"/>
      <c r="J290" s="379"/>
      <c r="K290" s="379"/>
      <c r="L290" s="380"/>
      <c r="M290" s="196" t="s">
        <v>56</v>
      </c>
      <c r="N290" s="381">
        <f t="shared" si="120"/>
        <v>5006</v>
      </c>
      <c r="O290" s="359"/>
      <c r="P290" s="360">
        <v>0</v>
      </c>
      <c r="Q290" s="361"/>
      <c r="R290" s="362"/>
      <c r="S290" s="361">
        <f>+IF($C$8=9900,+IF(ABS(+O290+Q290)&gt;=ABS(P290+R290),+O290-P290+Q290-R290,0),0)</f>
        <v>0</v>
      </c>
      <c r="T290" s="363">
        <v>0</v>
      </c>
      <c r="U290" s="196"/>
      <c r="V290" s="382">
        <v>0</v>
      </c>
      <c r="W290" s="383">
        <v>0</v>
      </c>
      <c r="X290" s="384">
        <v>0</v>
      </c>
      <c r="Y290" s="383">
        <v>0</v>
      </c>
      <c r="Z290" s="384">
        <v>0</v>
      </c>
      <c r="AA290" s="385">
        <v>0</v>
      </c>
      <c r="AB290" s="196"/>
      <c r="AC290" s="386">
        <v>0</v>
      </c>
      <c r="AD290" s="387">
        <v>0</v>
      </c>
      <c r="AE290" s="388">
        <v>0</v>
      </c>
      <c r="AF290" s="387">
        <v>0</v>
      </c>
      <c r="AG290" s="371">
        <f t="shared" si="121"/>
        <v>0</v>
      </c>
      <c r="AH290" s="372">
        <v>0</v>
      </c>
      <c r="AI290" s="196"/>
      <c r="AJ290" s="389">
        <f t="shared" si="112"/>
        <v>5006</v>
      </c>
      <c r="AK290" s="374">
        <f t="shared" si="122"/>
        <v>0</v>
      </c>
      <c r="AL290" s="375">
        <v>0</v>
      </c>
      <c r="AM290" s="376">
        <f t="shared" si="123"/>
        <v>0</v>
      </c>
      <c r="AN290" s="377">
        <f t="shared" si="123"/>
        <v>0</v>
      </c>
      <c r="AO290" s="376">
        <f t="shared" si="124"/>
        <v>0</v>
      </c>
      <c r="AP290" s="372">
        <v>0</v>
      </c>
      <c r="AQ290" s="7"/>
      <c r="AR290" s="211">
        <f t="shared" si="125"/>
        <v>0</v>
      </c>
      <c r="AS290" s="212">
        <f t="shared" si="126"/>
        <v>0</v>
      </c>
      <c r="AT290" s="213">
        <f t="shared" si="127"/>
        <v>0</v>
      </c>
      <c r="AU290" s="7"/>
      <c r="AV290" s="237">
        <f>+IF($C$8=9900,+IF(OR(ROUND(P290,2)+ROUND(R290,2)&gt;+ROUND(O290,2)+ROUND(Q290,2),+ABS(ROUND(P290,2)+ROUND(R290,2))&gt;+ABS(ROUND(O290,2)+ROUND(Q290,2))),+(ROUND(P290,2)+ROUND(R290,2))-(ROUND(O290,2)+ROUND(Q290,2)),0),+(ROUND(O290,2)+ROUND(Q290,2))-(ROUND(P290,2)+ROUND(R290,2)))</f>
        <v>0</v>
      </c>
      <c r="AW290" s="214"/>
      <c r="AX290" s="237">
        <f>+IF(OR(AC290&lt;&gt;0,AD290&lt;&gt;0,AE290&lt;&gt;0,AF290&lt;&gt;0,AG290&lt;&gt;0,AH290&lt;&gt;0),+IF(ABS(AC290+AE290)-ABS(AD290+AF290)&lt;&gt;0,ABS(AC290+AE290)-ABS(AD290+AF290),1),0)</f>
        <v>0</v>
      </c>
      <c r="AY290" s="7"/>
      <c r="AZ290" s="7"/>
      <c r="BA290" s="7"/>
      <c r="BB290" s="7"/>
      <c r="BC290" s="7"/>
      <c r="BD290" s="7"/>
    </row>
    <row r="291" spans="1:56" x14ac:dyDescent="0.25">
      <c r="A291" s="218">
        <v>5007</v>
      </c>
      <c r="B291" s="219" t="s">
        <v>325</v>
      </c>
      <c r="C291" s="304"/>
      <c r="D291" s="304"/>
      <c r="E291" s="304"/>
      <c r="F291" s="304"/>
      <c r="G291" s="304"/>
      <c r="H291" s="304"/>
      <c r="I291" s="304"/>
      <c r="J291" s="304"/>
      <c r="K291" s="304"/>
      <c r="L291" s="221"/>
      <c r="M291" s="196" t="s">
        <v>56</v>
      </c>
      <c r="N291" s="222">
        <f t="shared" si="120"/>
        <v>5007</v>
      </c>
      <c r="O291" s="223"/>
      <c r="P291" s="234">
        <v>0</v>
      </c>
      <c r="Q291" s="200"/>
      <c r="R291" s="199"/>
      <c r="S291" s="242">
        <f t="shared" ref="S291:S354" si="128">+IF(ABS(+O291+Q291)&gt;=ABS(P291+R291),+O291-P291+Q291-R291,0)</f>
        <v>0</v>
      </c>
      <c r="T291" s="236">
        <v>0</v>
      </c>
      <c r="U291" s="196"/>
      <c r="V291" s="225">
        <v>0</v>
      </c>
      <c r="W291" s="226">
        <v>0</v>
      </c>
      <c r="X291" s="227">
        <v>0</v>
      </c>
      <c r="Y291" s="226">
        <v>0</v>
      </c>
      <c r="Z291" s="227">
        <v>0</v>
      </c>
      <c r="AA291" s="228">
        <v>0</v>
      </c>
      <c r="AB291" s="196"/>
      <c r="AC291" s="223"/>
      <c r="AD291" s="234">
        <v>0</v>
      </c>
      <c r="AE291" s="200"/>
      <c r="AF291" s="199"/>
      <c r="AG291" s="242">
        <f t="shared" si="121"/>
        <v>0</v>
      </c>
      <c r="AH291" s="236">
        <v>0</v>
      </c>
      <c r="AI291" s="196"/>
      <c r="AJ291" s="229">
        <f t="shared" si="112"/>
        <v>5007</v>
      </c>
      <c r="AK291" s="208">
        <f t="shared" si="122"/>
        <v>0</v>
      </c>
      <c r="AL291" s="234">
        <v>0</v>
      </c>
      <c r="AM291" s="201">
        <f t="shared" si="123"/>
        <v>0</v>
      </c>
      <c r="AN291" s="209">
        <f t="shared" si="123"/>
        <v>0</v>
      </c>
      <c r="AO291" s="201">
        <f t="shared" si="124"/>
        <v>0</v>
      </c>
      <c r="AP291" s="236">
        <v>0</v>
      </c>
      <c r="AQ291" s="7"/>
      <c r="AR291" s="211">
        <f t="shared" si="125"/>
        <v>0</v>
      </c>
      <c r="AS291" s="212">
        <f t="shared" si="126"/>
        <v>0</v>
      </c>
      <c r="AT291" s="213">
        <f t="shared" si="127"/>
        <v>0</v>
      </c>
      <c r="AU291" s="7"/>
      <c r="AV291" s="243">
        <f>+IF(OR(ROUND(P291,2)+ROUND(R291,2)&gt;+ROUND(O291,2)+ROUND(Q291,2),+ABS(ROUND(P291,2)+ROUND(R291,2))&gt;+ABS(ROUND(O291,2)+ROUND(Q291,2))),+(ROUND(P291,2)+ROUND(R291,2))-(ROUND(O291,2)+ROUND(Q291,2)),0)</f>
        <v>0</v>
      </c>
      <c r="AW291" s="214"/>
      <c r="AX291" s="243">
        <f>+IF(OR(ROUND(AD291,2)+ROUND(AF291,2)&gt;+ROUND(AC291,2)+ROUND(AE291,2),+ABS(ROUND(AD291,2)+ROUND(AF291,2))&gt;+ABS(ROUND(AC291,2)+ROUND(AE291,2))),+(ROUND(AD291,2)+ROUND(AF291,2))-(ROUND(AC291,2)+ROUND(AE291,2)),0)</f>
        <v>0</v>
      </c>
      <c r="AY291" s="7"/>
      <c r="AZ291" s="7"/>
      <c r="BA291" s="7"/>
      <c r="BB291" s="7"/>
      <c r="BC291" s="7"/>
      <c r="BD291" s="7"/>
    </row>
    <row r="292" spans="1:56" x14ac:dyDescent="0.25">
      <c r="A292" s="218">
        <v>5008</v>
      </c>
      <c r="B292" s="219" t="s">
        <v>326</v>
      </c>
      <c r="C292" s="304"/>
      <c r="D292" s="304"/>
      <c r="E292" s="304"/>
      <c r="F292" s="304"/>
      <c r="G292" s="304"/>
      <c r="H292" s="304"/>
      <c r="I292" s="304"/>
      <c r="J292" s="304"/>
      <c r="K292" s="304"/>
      <c r="L292" s="221"/>
      <c r="M292" s="196" t="s">
        <v>56</v>
      </c>
      <c r="N292" s="222">
        <f t="shared" si="120"/>
        <v>5008</v>
      </c>
      <c r="O292" s="223"/>
      <c r="P292" s="234">
        <v>0</v>
      </c>
      <c r="Q292" s="200"/>
      <c r="R292" s="199"/>
      <c r="S292" s="242">
        <f t="shared" si="128"/>
        <v>0</v>
      </c>
      <c r="T292" s="236">
        <v>0</v>
      </c>
      <c r="U292" s="196"/>
      <c r="V292" s="225">
        <v>30623867.649999999</v>
      </c>
      <c r="W292" s="226">
        <v>0</v>
      </c>
      <c r="X292" s="227">
        <v>29004576.449999999</v>
      </c>
      <c r="Y292" s="226">
        <v>29004576.449999999</v>
      </c>
      <c r="Z292" s="227">
        <v>30623867.649999999</v>
      </c>
      <c r="AA292" s="228">
        <v>0</v>
      </c>
      <c r="AB292" s="196"/>
      <c r="AC292" s="223"/>
      <c r="AD292" s="234">
        <v>0</v>
      </c>
      <c r="AE292" s="200"/>
      <c r="AF292" s="199"/>
      <c r="AG292" s="242">
        <f t="shared" si="121"/>
        <v>0</v>
      </c>
      <c r="AH292" s="236">
        <v>0</v>
      </c>
      <c r="AI292" s="196"/>
      <c r="AJ292" s="229">
        <f t="shared" si="112"/>
        <v>5008</v>
      </c>
      <c r="AK292" s="208">
        <f t="shared" si="122"/>
        <v>30623867.649999999</v>
      </c>
      <c r="AL292" s="234">
        <v>0</v>
      </c>
      <c r="AM292" s="201">
        <f t="shared" si="123"/>
        <v>29004576.449999999</v>
      </c>
      <c r="AN292" s="209">
        <f t="shared" si="123"/>
        <v>29004576.449999999</v>
      </c>
      <c r="AO292" s="201">
        <f t="shared" si="124"/>
        <v>30623867.649999999</v>
      </c>
      <c r="AP292" s="236">
        <v>0</v>
      </c>
      <c r="AQ292" s="7"/>
      <c r="AR292" s="211">
        <f t="shared" si="125"/>
        <v>0</v>
      </c>
      <c r="AS292" s="212">
        <f t="shared" si="126"/>
        <v>0</v>
      </c>
      <c r="AT292" s="213">
        <f t="shared" si="127"/>
        <v>0</v>
      </c>
      <c r="AU292" s="7"/>
      <c r="AV292" s="243">
        <f>+IF(OR(ROUND(P292,2)+ROUND(R292,2)&gt;+ROUND(O292,2)+ROUND(Q292,2),+ABS(ROUND(P292,2)+ROUND(R292,2))&gt;+ABS(ROUND(O292,2)+ROUND(Q292,2))),+(ROUND(P292,2)+ROUND(R292,2))-(ROUND(O292,2)+ROUND(Q292,2)),0)</f>
        <v>0</v>
      </c>
      <c r="AW292" s="214"/>
      <c r="AX292" s="243">
        <f>+IF(OR(ROUND(AD292,2)+ROUND(AF292,2)&gt;+ROUND(AC292,2)+ROUND(AE292,2),+ABS(ROUND(AD292,2)+ROUND(AF292,2))&gt;+ABS(ROUND(AC292,2)+ROUND(AE292,2))),+(ROUND(AD292,2)+ROUND(AF292,2))-(ROUND(AC292,2)+ROUND(AE292,2)),0)</f>
        <v>0</v>
      </c>
      <c r="AY292" s="7"/>
      <c r="AZ292" s="7"/>
      <c r="BA292" s="7"/>
      <c r="BB292" s="7"/>
      <c r="BC292" s="7"/>
      <c r="BD292" s="7"/>
    </row>
    <row r="293" spans="1:56" x14ac:dyDescent="0.25">
      <c r="A293" s="378">
        <v>5009</v>
      </c>
      <c r="B293" s="379" t="s">
        <v>327</v>
      </c>
      <c r="C293" s="379"/>
      <c r="D293" s="379"/>
      <c r="E293" s="379"/>
      <c r="F293" s="379"/>
      <c r="G293" s="379"/>
      <c r="H293" s="379"/>
      <c r="I293" s="379"/>
      <c r="J293" s="379"/>
      <c r="K293" s="379"/>
      <c r="L293" s="380"/>
      <c r="M293" s="196" t="s">
        <v>56</v>
      </c>
      <c r="N293" s="381">
        <f t="shared" si="120"/>
        <v>5009</v>
      </c>
      <c r="O293" s="359"/>
      <c r="P293" s="360">
        <v>0</v>
      </c>
      <c r="Q293" s="361"/>
      <c r="R293" s="362"/>
      <c r="S293" s="361">
        <f>+IF($C$8=9900,+IF(ABS(+O293+Q293)&gt;=ABS(P293+R293),+O293-P293+Q293-R293,0),0)</f>
        <v>0</v>
      </c>
      <c r="T293" s="363">
        <v>0</v>
      </c>
      <c r="U293" s="196"/>
      <c r="V293" s="382">
        <v>0</v>
      </c>
      <c r="W293" s="383">
        <v>0</v>
      </c>
      <c r="X293" s="384">
        <v>0</v>
      </c>
      <c r="Y293" s="383">
        <v>0</v>
      </c>
      <c r="Z293" s="384">
        <v>0</v>
      </c>
      <c r="AA293" s="385">
        <v>0</v>
      </c>
      <c r="AB293" s="196"/>
      <c r="AC293" s="386">
        <v>0</v>
      </c>
      <c r="AD293" s="387">
        <v>0</v>
      </c>
      <c r="AE293" s="388">
        <v>0</v>
      </c>
      <c r="AF293" s="387">
        <v>0</v>
      </c>
      <c r="AG293" s="371">
        <f t="shared" si="121"/>
        <v>0</v>
      </c>
      <c r="AH293" s="372">
        <v>0</v>
      </c>
      <c r="AI293" s="196"/>
      <c r="AJ293" s="389">
        <f t="shared" si="112"/>
        <v>5009</v>
      </c>
      <c r="AK293" s="374">
        <f t="shared" si="122"/>
        <v>0</v>
      </c>
      <c r="AL293" s="375">
        <v>0</v>
      </c>
      <c r="AM293" s="376">
        <f t="shared" si="123"/>
        <v>0</v>
      </c>
      <c r="AN293" s="377">
        <f t="shared" si="123"/>
        <v>0</v>
      </c>
      <c r="AO293" s="376">
        <f t="shared" si="124"/>
        <v>0</v>
      </c>
      <c r="AP293" s="372">
        <v>0</v>
      </c>
      <c r="AQ293" s="7"/>
      <c r="AR293" s="211">
        <f t="shared" si="125"/>
        <v>0</v>
      </c>
      <c r="AS293" s="212">
        <f t="shared" si="126"/>
        <v>0</v>
      </c>
      <c r="AT293" s="213">
        <f t="shared" si="127"/>
        <v>0</v>
      </c>
      <c r="AU293" s="7"/>
      <c r="AV293" s="237">
        <f>+IF($C$8=9900,+IF(OR(ROUND(P293,2)+ROUND(R293,2)&gt;+ROUND(O293,2)+ROUND(Q293,2),+ABS(ROUND(P293,2)+ROUND(R293,2))&gt;+ABS(ROUND(O293,2)+ROUND(Q293,2))),+(ROUND(P293,2)+ROUND(R293,2))-(ROUND(O293,2)+ROUND(Q293,2)),0),+(ROUND(O293,2)+ROUND(Q293,2))-(ROUND(P293,2)+ROUND(R293,2)))</f>
        <v>0</v>
      </c>
      <c r="AW293" s="214"/>
      <c r="AX293" s="237">
        <f>+IF(OR(AC293&lt;&gt;0,AD293&lt;&gt;0,AE293&lt;&gt;0,AF293&lt;&gt;0,AG293&lt;&gt;0,AH293&lt;&gt;0),+IF(ABS(AC293+AE293)-ABS(AD293+AF293)&lt;&gt;0,ABS(AC293+AE293)-ABS(AD293+AF293),1),0)</f>
        <v>0</v>
      </c>
      <c r="AY293" s="7"/>
      <c r="AZ293" s="7"/>
      <c r="BA293" s="7"/>
      <c r="BB293" s="7"/>
      <c r="BC293" s="7"/>
      <c r="BD293" s="7"/>
    </row>
    <row r="294" spans="1:56" x14ac:dyDescent="0.25">
      <c r="A294" s="218">
        <v>5011</v>
      </c>
      <c r="B294" s="219" t="s">
        <v>328</v>
      </c>
      <c r="C294" s="304"/>
      <c r="D294" s="304"/>
      <c r="E294" s="304"/>
      <c r="F294" s="304"/>
      <c r="G294" s="304"/>
      <c r="H294" s="304"/>
      <c r="I294" s="304"/>
      <c r="J294" s="304"/>
      <c r="K294" s="304"/>
      <c r="L294" s="221"/>
      <c r="M294" s="196" t="s">
        <v>56</v>
      </c>
      <c r="N294" s="222">
        <f t="shared" si="120"/>
        <v>5011</v>
      </c>
      <c r="O294" s="223"/>
      <c r="P294" s="234">
        <v>0</v>
      </c>
      <c r="Q294" s="200"/>
      <c r="R294" s="199"/>
      <c r="S294" s="242">
        <f t="shared" si="128"/>
        <v>0</v>
      </c>
      <c r="T294" s="236">
        <v>0</v>
      </c>
      <c r="U294" s="196"/>
      <c r="V294" s="225">
        <v>0</v>
      </c>
      <c r="W294" s="226">
        <v>0</v>
      </c>
      <c r="X294" s="227">
        <v>0</v>
      </c>
      <c r="Y294" s="226">
        <v>0</v>
      </c>
      <c r="Z294" s="227">
        <v>0</v>
      </c>
      <c r="AA294" s="228">
        <v>0</v>
      </c>
      <c r="AB294" s="196"/>
      <c r="AC294" s="223"/>
      <c r="AD294" s="234">
        <v>0</v>
      </c>
      <c r="AE294" s="200"/>
      <c r="AF294" s="199"/>
      <c r="AG294" s="242">
        <f t="shared" si="121"/>
        <v>0</v>
      </c>
      <c r="AH294" s="236">
        <v>0</v>
      </c>
      <c r="AI294" s="196"/>
      <c r="AJ294" s="229">
        <f t="shared" si="112"/>
        <v>5011</v>
      </c>
      <c r="AK294" s="208">
        <f t="shared" si="122"/>
        <v>0</v>
      </c>
      <c r="AL294" s="234">
        <v>0</v>
      </c>
      <c r="AM294" s="201">
        <f t="shared" si="123"/>
        <v>0</v>
      </c>
      <c r="AN294" s="209">
        <f t="shared" si="123"/>
        <v>0</v>
      </c>
      <c r="AO294" s="201">
        <f t="shared" si="124"/>
        <v>0</v>
      </c>
      <c r="AP294" s="236">
        <v>0</v>
      </c>
      <c r="AQ294" s="7"/>
      <c r="AR294" s="211">
        <f t="shared" si="125"/>
        <v>0</v>
      </c>
      <c r="AS294" s="212">
        <f t="shared" si="126"/>
        <v>0</v>
      </c>
      <c r="AT294" s="213">
        <f t="shared" si="127"/>
        <v>0</v>
      </c>
      <c r="AU294" s="7"/>
      <c r="AV294" s="243">
        <f t="shared" ref="AV294:AV321" si="129">+IF(OR(ROUND(P294,2)+ROUND(R294,2)&gt;+ROUND(O294,2)+ROUND(Q294,2),+ABS(ROUND(P294,2)+ROUND(R294,2))&gt;+ABS(ROUND(O294,2)+ROUND(Q294,2))),+(ROUND(P294,2)+ROUND(R294,2))-(ROUND(O294,2)+ROUND(Q294,2)),0)</f>
        <v>0</v>
      </c>
      <c r="AW294" s="214"/>
      <c r="AX294" s="243">
        <f t="shared" ref="AX294:AX321" si="130">+IF(OR(ROUND(AD294,2)+ROUND(AF294,2)&gt;+ROUND(AC294,2)+ROUND(AE294,2),+ABS(ROUND(AD294,2)+ROUND(AF294,2))&gt;+ABS(ROUND(AC294,2)+ROUND(AE294,2))),+(ROUND(AD294,2)+ROUND(AF294,2))-(ROUND(AC294,2)+ROUND(AE294,2)),0)</f>
        <v>0</v>
      </c>
      <c r="AY294" s="7"/>
      <c r="AZ294" s="7"/>
      <c r="BA294" s="7"/>
      <c r="BB294" s="7"/>
      <c r="BC294" s="7"/>
      <c r="BD294" s="7"/>
    </row>
    <row r="295" spans="1:56" x14ac:dyDescent="0.25">
      <c r="A295" s="218">
        <v>5012</v>
      </c>
      <c r="B295" s="219" t="s">
        <v>329</v>
      </c>
      <c r="C295" s="304"/>
      <c r="D295" s="304"/>
      <c r="E295" s="304"/>
      <c r="F295" s="304"/>
      <c r="G295" s="304"/>
      <c r="H295" s="304"/>
      <c r="I295" s="304"/>
      <c r="J295" s="304"/>
      <c r="K295" s="304"/>
      <c r="L295" s="221"/>
      <c r="M295" s="196" t="s">
        <v>56</v>
      </c>
      <c r="N295" s="222">
        <f t="shared" si="120"/>
        <v>5012</v>
      </c>
      <c r="O295" s="223"/>
      <c r="P295" s="234">
        <v>0</v>
      </c>
      <c r="Q295" s="200"/>
      <c r="R295" s="199"/>
      <c r="S295" s="242">
        <f t="shared" si="128"/>
        <v>0</v>
      </c>
      <c r="T295" s="236">
        <v>0</v>
      </c>
      <c r="U295" s="196"/>
      <c r="V295" s="225">
        <v>0</v>
      </c>
      <c r="W295" s="226">
        <v>0</v>
      </c>
      <c r="X295" s="227">
        <v>0</v>
      </c>
      <c r="Y295" s="226">
        <v>0</v>
      </c>
      <c r="Z295" s="227">
        <v>0</v>
      </c>
      <c r="AA295" s="228">
        <v>0</v>
      </c>
      <c r="AB295" s="196"/>
      <c r="AC295" s="223"/>
      <c r="AD295" s="234">
        <v>0</v>
      </c>
      <c r="AE295" s="200"/>
      <c r="AF295" s="199"/>
      <c r="AG295" s="242">
        <f t="shared" si="121"/>
        <v>0</v>
      </c>
      <c r="AH295" s="236">
        <v>0</v>
      </c>
      <c r="AI295" s="196"/>
      <c r="AJ295" s="229">
        <f t="shared" si="112"/>
        <v>5012</v>
      </c>
      <c r="AK295" s="208">
        <f t="shared" si="122"/>
        <v>0</v>
      </c>
      <c r="AL295" s="234">
        <v>0</v>
      </c>
      <c r="AM295" s="201">
        <f t="shared" si="123"/>
        <v>0</v>
      </c>
      <c r="AN295" s="209">
        <f t="shared" si="123"/>
        <v>0</v>
      </c>
      <c r="AO295" s="201">
        <f t="shared" si="124"/>
        <v>0</v>
      </c>
      <c r="AP295" s="236">
        <v>0</v>
      </c>
      <c r="AQ295" s="7"/>
      <c r="AR295" s="211">
        <f t="shared" si="125"/>
        <v>0</v>
      </c>
      <c r="AS295" s="212">
        <f t="shared" si="126"/>
        <v>0</v>
      </c>
      <c r="AT295" s="213">
        <f t="shared" si="127"/>
        <v>0</v>
      </c>
      <c r="AU295" s="7"/>
      <c r="AV295" s="243">
        <f t="shared" si="129"/>
        <v>0</v>
      </c>
      <c r="AW295" s="214"/>
      <c r="AX295" s="243">
        <f t="shared" si="130"/>
        <v>0</v>
      </c>
      <c r="AY295" s="7"/>
      <c r="AZ295" s="7"/>
      <c r="BA295" s="7"/>
      <c r="BB295" s="7"/>
      <c r="BC295" s="7"/>
      <c r="BD295" s="7"/>
    </row>
    <row r="296" spans="1:56" x14ac:dyDescent="0.25">
      <c r="A296" s="218">
        <v>5013</v>
      </c>
      <c r="B296" s="219" t="s">
        <v>330</v>
      </c>
      <c r="C296" s="304"/>
      <c r="D296" s="304"/>
      <c r="E296" s="304"/>
      <c r="F296" s="304"/>
      <c r="G296" s="304"/>
      <c r="H296" s="304"/>
      <c r="I296" s="304"/>
      <c r="J296" s="304"/>
      <c r="K296" s="304"/>
      <c r="L296" s="221"/>
      <c r="M296" s="196" t="s">
        <v>56</v>
      </c>
      <c r="N296" s="222">
        <f t="shared" si="120"/>
        <v>5013</v>
      </c>
      <c r="O296" s="223"/>
      <c r="P296" s="234">
        <v>0</v>
      </c>
      <c r="Q296" s="200"/>
      <c r="R296" s="199"/>
      <c r="S296" s="242">
        <f t="shared" si="128"/>
        <v>0</v>
      </c>
      <c r="T296" s="236">
        <v>0</v>
      </c>
      <c r="U296" s="196"/>
      <c r="V296" s="225">
        <v>10290.19</v>
      </c>
      <c r="W296" s="226">
        <v>0</v>
      </c>
      <c r="X296" s="227">
        <v>65833.72</v>
      </c>
      <c r="Y296" s="226">
        <v>0</v>
      </c>
      <c r="Z296" s="227">
        <v>76123.91</v>
      </c>
      <c r="AA296" s="228">
        <v>0</v>
      </c>
      <c r="AB296" s="196"/>
      <c r="AC296" s="223"/>
      <c r="AD296" s="234">
        <v>0</v>
      </c>
      <c r="AE296" s="302"/>
      <c r="AF296" s="199"/>
      <c r="AG296" s="242">
        <f t="shared" si="121"/>
        <v>0</v>
      </c>
      <c r="AH296" s="236">
        <v>0</v>
      </c>
      <c r="AI296" s="196"/>
      <c r="AJ296" s="229">
        <f t="shared" si="112"/>
        <v>5013</v>
      </c>
      <c r="AK296" s="208">
        <f t="shared" si="122"/>
        <v>10290.19</v>
      </c>
      <c r="AL296" s="234">
        <v>0</v>
      </c>
      <c r="AM296" s="201">
        <f t="shared" si="123"/>
        <v>65833.72</v>
      </c>
      <c r="AN296" s="209">
        <f t="shared" si="123"/>
        <v>0</v>
      </c>
      <c r="AO296" s="201">
        <f t="shared" si="124"/>
        <v>76123.91</v>
      </c>
      <c r="AP296" s="236">
        <v>0</v>
      </c>
      <c r="AQ296" s="7"/>
      <c r="AR296" s="211">
        <f t="shared" si="125"/>
        <v>0</v>
      </c>
      <c r="AS296" s="212">
        <f t="shared" si="126"/>
        <v>0</v>
      </c>
      <c r="AT296" s="213">
        <f t="shared" si="127"/>
        <v>0</v>
      </c>
      <c r="AU296" s="7"/>
      <c r="AV296" s="243">
        <f t="shared" si="129"/>
        <v>0</v>
      </c>
      <c r="AW296" s="214"/>
      <c r="AX296" s="243">
        <f t="shared" si="130"/>
        <v>0</v>
      </c>
      <c r="AY296" s="7"/>
      <c r="AZ296" s="7"/>
      <c r="BA296" s="7"/>
      <c r="BB296" s="7"/>
      <c r="BC296" s="7"/>
      <c r="BD296" s="7"/>
    </row>
    <row r="297" spans="1:56" x14ac:dyDescent="0.25">
      <c r="A297" s="218">
        <v>5014</v>
      </c>
      <c r="B297" s="219" t="s">
        <v>331</v>
      </c>
      <c r="C297" s="304"/>
      <c r="D297" s="304"/>
      <c r="E297" s="304"/>
      <c r="F297" s="304"/>
      <c r="G297" s="304"/>
      <c r="H297" s="304"/>
      <c r="I297" s="304"/>
      <c r="J297" s="304"/>
      <c r="K297" s="304"/>
      <c r="L297" s="221"/>
      <c r="M297" s="196" t="s">
        <v>56</v>
      </c>
      <c r="N297" s="222">
        <f t="shared" si="120"/>
        <v>5014</v>
      </c>
      <c r="O297" s="223"/>
      <c r="P297" s="234">
        <v>0</v>
      </c>
      <c r="Q297" s="200"/>
      <c r="R297" s="199"/>
      <c r="S297" s="242">
        <f t="shared" si="128"/>
        <v>0</v>
      </c>
      <c r="T297" s="236">
        <v>0</v>
      </c>
      <c r="U297" s="196"/>
      <c r="V297" s="225">
        <v>4211546.3099999996</v>
      </c>
      <c r="W297" s="226">
        <v>0</v>
      </c>
      <c r="X297" s="227">
        <v>18245.68</v>
      </c>
      <c r="Y297" s="226">
        <v>4218986.6399999997</v>
      </c>
      <c r="Z297" s="227">
        <v>10805.349999999627</v>
      </c>
      <c r="AA297" s="228">
        <v>0</v>
      </c>
      <c r="AB297" s="196"/>
      <c r="AC297" s="223"/>
      <c r="AD297" s="234">
        <v>0</v>
      </c>
      <c r="AE297" s="302"/>
      <c r="AF297" s="199"/>
      <c r="AG297" s="242">
        <f t="shared" si="121"/>
        <v>0</v>
      </c>
      <c r="AH297" s="236">
        <v>0</v>
      </c>
      <c r="AI297" s="196"/>
      <c r="AJ297" s="229">
        <f t="shared" si="112"/>
        <v>5014</v>
      </c>
      <c r="AK297" s="208">
        <f t="shared" si="122"/>
        <v>4211546.3099999996</v>
      </c>
      <c r="AL297" s="234">
        <v>0</v>
      </c>
      <c r="AM297" s="201">
        <f t="shared" si="123"/>
        <v>18245.68</v>
      </c>
      <c r="AN297" s="209">
        <f t="shared" si="123"/>
        <v>4218986.6399999997</v>
      </c>
      <c r="AO297" s="201">
        <f t="shared" si="124"/>
        <v>10805.349999999627</v>
      </c>
      <c r="AP297" s="236">
        <v>0</v>
      </c>
      <c r="AQ297" s="7"/>
      <c r="AR297" s="211">
        <f t="shared" si="125"/>
        <v>0</v>
      </c>
      <c r="AS297" s="212">
        <f t="shared" si="126"/>
        <v>0</v>
      </c>
      <c r="AT297" s="213">
        <f t="shared" si="127"/>
        <v>0</v>
      </c>
      <c r="AU297" s="7"/>
      <c r="AV297" s="243">
        <f t="shared" si="129"/>
        <v>0</v>
      </c>
      <c r="AW297" s="214"/>
      <c r="AX297" s="243">
        <f t="shared" si="130"/>
        <v>0</v>
      </c>
      <c r="AY297" s="7"/>
      <c r="AZ297" s="7"/>
      <c r="BA297" s="7"/>
      <c r="BB297" s="7"/>
      <c r="BC297" s="7"/>
      <c r="BD297" s="7"/>
    </row>
    <row r="298" spans="1:56" x14ac:dyDescent="0.25">
      <c r="A298" s="218">
        <v>5015</v>
      </c>
      <c r="B298" s="219" t="s">
        <v>332</v>
      </c>
      <c r="C298" s="304"/>
      <c r="D298" s="304"/>
      <c r="E298" s="304"/>
      <c r="F298" s="304"/>
      <c r="G298" s="304"/>
      <c r="H298" s="304"/>
      <c r="I298" s="304"/>
      <c r="J298" s="304"/>
      <c r="K298" s="304"/>
      <c r="L298" s="221"/>
      <c r="M298" s="196" t="s">
        <v>56</v>
      </c>
      <c r="N298" s="222">
        <f t="shared" si="120"/>
        <v>5015</v>
      </c>
      <c r="O298" s="223"/>
      <c r="P298" s="234">
        <v>0</v>
      </c>
      <c r="Q298" s="200"/>
      <c r="R298" s="199"/>
      <c r="S298" s="242">
        <f t="shared" si="128"/>
        <v>0</v>
      </c>
      <c r="T298" s="236">
        <v>0</v>
      </c>
      <c r="U298" s="196"/>
      <c r="V298" s="225">
        <v>0</v>
      </c>
      <c r="W298" s="226">
        <v>0</v>
      </c>
      <c r="X298" s="227">
        <v>0</v>
      </c>
      <c r="Y298" s="226">
        <v>0</v>
      </c>
      <c r="Z298" s="227">
        <v>0</v>
      </c>
      <c r="AA298" s="228">
        <v>0</v>
      </c>
      <c r="AB298" s="196"/>
      <c r="AC298" s="223"/>
      <c r="AD298" s="234">
        <v>0</v>
      </c>
      <c r="AE298" s="200"/>
      <c r="AF298" s="199"/>
      <c r="AG298" s="242">
        <f t="shared" si="121"/>
        <v>0</v>
      </c>
      <c r="AH298" s="236">
        <v>0</v>
      </c>
      <c r="AI298" s="196"/>
      <c r="AJ298" s="229">
        <f t="shared" si="112"/>
        <v>5015</v>
      </c>
      <c r="AK298" s="208">
        <f t="shared" si="122"/>
        <v>0</v>
      </c>
      <c r="AL298" s="234">
        <v>0</v>
      </c>
      <c r="AM298" s="201">
        <f t="shared" si="123"/>
        <v>0</v>
      </c>
      <c r="AN298" s="209">
        <f t="shared" si="123"/>
        <v>0</v>
      </c>
      <c r="AO298" s="201">
        <f t="shared" si="124"/>
        <v>0</v>
      </c>
      <c r="AP298" s="236">
        <v>0</v>
      </c>
      <c r="AQ298" s="7"/>
      <c r="AR298" s="211">
        <f t="shared" si="125"/>
        <v>0</v>
      </c>
      <c r="AS298" s="212">
        <f t="shared" si="126"/>
        <v>0</v>
      </c>
      <c r="AT298" s="213">
        <f t="shared" si="127"/>
        <v>0</v>
      </c>
      <c r="AU298" s="7"/>
      <c r="AV298" s="243">
        <f t="shared" si="129"/>
        <v>0</v>
      </c>
      <c r="AW298" s="214"/>
      <c r="AX298" s="243">
        <f t="shared" si="130"/>
        <v>0</v>
      </c>
      <c r="AY298" s="7"/>
      <c r="AZ298" s="7"/>
      <c r="BA298" s="7"/>
      <c r="BB298" s="7"/>
      <c r="BC298" s="7"/>
      <c r="BD298" s="7"/>
    </row>
    <row r="299" spans="1:56" x14ac:dyDescent="0.25">
      <c r="A299" s="218">
        <v>5016</v>
      </c>
      <c r="B299" s="219" t="s">
        <v>333</v>
      </c>
      <c r="C299" s="304"/>
      <c r="D299" s="304"/>
      <c r="E299" s="304"/>
      <c r="F299" s="304"/>
      <c r="G299" s="304"/>
      <c r="H299" s="304"/>
      <c r="I299" s="304"/>
      <c r="J299" s="304"/>
      <c r="K299" s="304"/>
      <c r="L299" s="221"/>
      <c r="M299" s="196" t="s">
        <v>56</v>
      </c>
      <c r="N299" s="222">
        <f t="shared" si="120"/>
        <v>5016</v>
      </c>
      <c r="O299" s="223"/>
      <c r="P299" s="234">
        <v>0</v>
      </c>
      <c r="Q299" s="200"/>
      <c r="R299" s="199"/>
      <c r="S299" s="242">
        <f t="shared" si="128"/>
        <v>0</v>
      </c>
      <c r="T299" s="236">
        <v>0</v>
      </c>
      <c r="U299" s="196"/>
      <c r="V299" s="225">
        <v>0</v>
      </c>
      <c r="W299" s="226">
        <v>0</v>
      </c>
      <c r="X299" s="227">
        <v>0</v>
      </c>
      <c r="Y299" s="226">
        <v>0</v>
      </c>
      <c r="Z299" s="227">
        <v>0</v>
      </c>
      <c r="AA299" s="228">
        <v>0</v>
      </c>
      <c r="AB299" s="196"/>
      <c r="AC299" s="223"/>
      <c r="AD299" s="234">
        <v>0</v>
      </c>
      <c r="AE299" s="200"/>
      <c r="AF299" s="199"/>
      <c r="AG299" s="242">
        <f t="shared" si="121"/>
        <v>0</v>
      </c>
      <c r="AH299" s="236">
        <v>0</v>
      </c>
      <c r="AI299" s="196"/>
      <c r="AJ299" s="229">
        <f t="shared" si="112"/>
        <v>5016</v>
      </c>
      <c r="AK299" s="208">
        <f t="shared" si="122"/>
        <v>0</v>
      </c>
      <c r="AL299" s="234">
        <v>0</v>
      </c>
      <c r="AM299" s="201">
        <f t="shared" si="123"/>
        <v>0</v>
      </c>
      <c r="AN299" s="209">
        <f t="shared" si="123"/>
        <v>0</v>
      </c>
      <c r="AO299" s="201">
        <f t="shared" si="124"/>
        <v>0</v>
      </c>
      <c r="AP299" s="236">
        <v>0</v>
      </c>
      <c r="AQ299" s="7"/>
      <c r="AR299" s="211">
        <f t="shared" si="125"/>
        <v>0</v>
      </c>
      <c r="AS299" s="212">
        <f t="shared" si="126"/>
        <v>0</v>
      </c>
      <c r="AT299" s="213">
        <f t="shared" si="127"/>
        <v>0</v>
      </c>
      <c r="AU299" s="7"/>
      <c r="AV299" s="243">
        <f t="shared" si="129"/>
        <v>0</v>
      </c>
      <c r="AW299" s="214"/>
      <c r="AX299" s="243">
        <f t="shared" si="130"/>
        <v>0</v>
      </c>
      <c r="AY299" s="7"/>
      <c r="AZ299" s="7"/>
      <c r="BA299" s="7"/>
      <c r="BB299" s="7"/>
      <c r="BC299" s="7"/>
      <c r="BD299" s="7"/>
    </row>
    <row r="300" spans="1:56" x14ac:dyDescent="0.25">
      <c r="A300" s="218">
        <v>5017</v>
      </c>
      <c r="B300" s="219" t="s">
        <v>334</v>
      </c>
      <c r="C300" s="304"/>
      <c r="D300" s="304"/>
      <c r="E300" s="304"/>
      <c r="F300" s="304"/>
      <c r="G300" s="304"/>
      <c r="H300" s="304"/>
      <c r="I300" s="304"/>
      <c r="J300" s="304"/>
      <c r="K300" s="304"/>
      <c r="L300" s="221"/>
      <c r="M300" s="196" t="s">
        <v>56</v>
      </c>
      <c r="N300" s="222">
        <f t="shared" si="120"/>
        <v>5017</v>
      </c>
      <c r="O300" s="223"/>
      <c r="P300" s="234">
        <v>0</v>
      </c>
      <c r="Q300" s="200"/>
      <c r="R300" s="199"/>
      <c r="S300" s="242">
        <f t="shared" si="128"/>
        <v>0</v>
      </c>
      <c r="T300" s="236">
        <v>0</v>
      </c>
      <c r="U300" s="196"/>
      <c r="V300" s="225">
        <v>0</v>
      </c>
      <c r="W300" s="226">
        <v>0</v>
      </c>
      <c r="X300" s="227">
        <v>0</v>
      </c>
      <c r="Y300" s="226">
        <v>0</v>
      </c>
      <c r="Z300" s="227">
        <v>0</v>
      </c>
      <c r="AA300" s="228">
        <v>0</v>
      </c>
      <c r="AB300" s="196"/>
      <c r="AC300" s="223"/>
      <c r="AD300" s="234">
        <v>0</v>
      </c>
      <c r="AE300" s="200"/>
      <c r="AF300" s="199"/>
      <c r="AG300" s="242">
        <f t="shared" si="121"/>
        <v>0</v>
      </c>
      <c r="AH300" s="236">
        <v>0</v>
      </c>
      <c r="AI300" s="196"/>
      <c r="AJ300" s="229">
        <f t="shared" si="112"/>
        <v>5017</v>
      </c>
      <c r="AK300" s="208">
        <f t="shared" si="122"/>
        <v>0</v>
      </c>
      <c r="AL300" s="234">
        <v>0</v>
      </c>
      <c r="AM300" s="201">
        <f t="shared" si="123"/>
        <v>0</v>
      </c>
      <c r="AN300" s="209">
        <f t="shared" si="123"/>
        <v>0</v>
      </c>
      <c r="AO300" s="201">
        <f t="shared" si="124"/>
        <v>0</v>
      </c>
      <c r="AP300" s="236">
        <v>0</v>
      </c>
      <c r="AQ300" s="7"/>
      <c r="AR300" s="211">
        <f t="shared" si="125"/>
        <v>0</v>
      </c>
      <c r="AS300" s="212">
        <f t="shared" si="126"/>
        <v>0</v>
      </c>
      <c r="AT300" s="213">
        <f t="shared" si="127"/>
        <v>0</v>
      </c>
      <c r="AU300" s="7"/>
      <c r="AV300" s="243">
        <f t="shared" si="129"/>
        <v>0</v>
      </c>
      <c r="AW300" s="214"/>
      <c r="AX300" s="243">
        <f t="shared" si="130"/>
        <v>0</v>
      </c>
      <c r="AY300" s="7"/>
      <c r="AZ300" s="7"/>
      <c r="BA300" s="7"/>
      <c r="BB300" s="7"/>
      <c r="BC300" s="7"/>
      <c r="BD300" s="7"/>
    </row>
    <row r="301" spans="1:56" x14ac:dyDescent="0.25">
      <c r="A301" s="218">
        <v>5018</v>
      </c>
      <c r="B301" s="219" t="s">
        <v>335</v>
      </c>
      <c r="C301" s="304"/>
      <c r="D301" s="304"/>
      <c r="E301" s="304"/>
      <c r="F301" s="304"/>
      <c r="G301" s="304"/>
      <c r="H301" s="304"/>
      <c r="I301" s="304"/>
      <c r="J301" s="304"/>
      <c r="K301" s="304"/>
      <c r="L301" s="221"/>
      <c r="M301" s="196" t="s">
        <v>56</v>
      </c>
      <c r="N301" s="222">
        <f t="shared" si="120"/>
        <v>5018</v>
      </c>
      <c r="O301" s="223"/>
      <c r="P301" s="234">
        <v>0</v>
      </c>
      <c r="Q301" s="200"/>
      <c r="R301" s="199"/>
      <c r="S301" s="242">
        <f t="shared" si="128"/>
        <v>0</v>
      </c>
      <c r="T301" s="236">
        <v>0</v>
      </c>
      <c r="U301" s="196"/>
      <c r="V301" s="225">
        <v>0</v>
      </c>
      <c r="W301" s="226">
        <v>0</v>
      </c>
      <c r="X301" s="227">
        <v>0</v>
      </c>
      <c r="Y301" s="226">
        <v>0</v>
      </c>
      <c r="Z301" s="227">
        <v>0</v>
      </c>
      <c r="AA301" s="228">
        <v>0</v>
      </c>
      <c r="AB301" s="196"/>
      <c r="AC301" s="223"/>
      <c r="AD301" s="234">
        <v>0</v>
      </c>
      <c r="AE301" s="302"/>
      <c r="AF301" s="199"/>
      <c r="AG301" s="242">
        <f t="shared" si="121"/>
        <v>0</v>
      </c>
      <c r="AH301" s="236">
        <v>0</v>
      </c>
      <c r="AI301" s="196"/>
      <c r="AJ301" s="229">
        <f t="shared" si="112"/>
        <v>5018</v>
      </c>
      <c r="AK301" s="208">
        <f t="shared" si="122"/>
        <v>0</v>
      </c>
      <c r="AL301" s="234">
        <v>0</v>
      </c>
      <c r="AM301" s="201">
        <f t="shared" si="123"/>
        <v>0</v>
      </c>
      <c r="AN301" s="209">
        <f t="shared" si="123"/>
        <v>0</v>
      </c>
      <c r="AO301" s="201">
        <f t="shared" si="124"/>
        <v>0</v>
      </c>
      <c r="AP301" s="236">
        <v>0</v>
      </c>
      <c r="AQ301" s="7"/>
      <c r="AR301" s="211">
        <f t="shared" si="125"/>
        <v>0</v>
      </c>
      <c r="AS301" s="212">
        <f t="shared" si="126"/>
        <v>0</v>
      </c>
      <c r="AT301" s="213">
        <f t="shared" si="127"/>
        <v>0</v>
      </c>
      <c r="AU301" s="7"/>
      <c r="AV301" s="243">
        <f t="shared" si="129"/>
        <v>0</v>
      </c>
      <c r="AW301" s="214"/>
      <c r="AX301" s="243">
        <f t="shared" si="130"/>
        <v>0</v>
      </c>
      <c r="AY301" s="7"/>
      <c r="AZ301" s="7"/>
      <c r="BA301" s="7"/>
      <c r="BB301" s="7"/>
      <c r="BC301" s="7"/>
      <c r="BD301" s="7"/>
    </row>
    <row r="302" spans="1:56" x14ac:dyDescent="0.25">
      <c r="A302" s="218">
        <v>5022</v>
      </c>
      <c r="B302" s="219" t="s">
        <v>336</v>
      </c>
      <c r="C302" s="304"/>
      <c r="D302" s="304"/>
      <c r="E302" s="304"/>
      <c r="F302" s="304"/>
      <c r="G302" s="304"/>
      <c r="H302" s="304"/>
      <c r="I302" s="304"/>
      <c r="J302" s="304"/>
      <c r="K302" s="304"/>
      <c r="L302" s="221"/>
      <c r="M302" s="196" t="s">
        <v>56</v>
      </c>
      <c r="N302" s="222">
        <f t="shared" si="120"/>
        <v>5022</v>
      </c>
      <c r="O302" s="223"/>
      <c r="P302" s="234">
        <v>0</v>
      </c>
      <c r="Q302" s="200"/>
      <c r="R302" s="199"/>
      <c r="S302" s="242">
        <f t="shared" si="128"/>
        <v>0</v>
      </c>
      <c r="T302" s="236">
        <v>0</v>
      </c>
      <c r="U302" s="196"/>
      <c r="V302" s="225">
        <v>0</v>
      </c>
      <c r="W302" s="226">
        <v>0</v>
      </c>
      <c r="X302" s="227">
        <v>0</v>
      </c>
      <c r="Y302" s="226">
        <v>0</v>
      </c>
      <c r="Z302" s="227">
        <v>0</v>
      </c>
      <c r="AA302" s="228">
        <v>0</v>
      </c>
      <c r="AB302" s="196"/>
      <c r="AC302" s="223"/>
      <c r="AD302" s="234">
        <v>0</v>
      </c>
      <c r="AE302" s="302"/>
      <c r="AF302" s="199"/>
      <c r="AG302" s="242">
        <f t="shared" si="121"/>
        <v>0</v>
      </c>
      <c r="AH302" s="236">
        <v>0</v>
      </c>
      <c r="AI302" s="196"/>
      <c r="AJ302" s="229">
        <f t="shared" si="112"/>
        <v>5022</v>
      </c>
      <c r="AK302" s="208">
        <f t="shared" ref="AK302:AK365" si="131">+ROUND(+O302+V302+AC302,2)</f>
        <v>0</v>
      </c>
      <c r="AL302" s="234">
        <v>0</v>
      </c>
      <c r="AM302" s="201">
        <f t="shared" ref="AM302:AN377" si="132">+ROUND(+Q302+X302+AE302,2)</f>
        <v>0</v>
      </c>
      <c r="AN302" s="209">
        <f t="shared" si="132"/>
        <v>0</v>
      </c>
      <c r="AO302" s="201">
        <f t="shared" si="124"/>
        <v>0</v>
      </c>
      <c r="AP302" s="236">
        <v>0</v>
      </c>
      <c r="AQ302" s="7"/>
      <c r="AR302" s="211">
        <f t="shared" si="125"/>
        <v>0</v>
      </c>
      <c r="AS302" s="212">
        <f t="shared" si="126"/>
        <v>0</v>
      </c>
      <c r="AT302" s="213">
        <f t="shared" si="127"/>
        <v>0</v>
      </c>
      <c r="AU302" s="7"/>
      <c r="AV302" s="243">
        <f t="shared" si="129"/>
        <v>0</v>
      </c>
      <c r="AW302" s="214"/>
      <c r="AX302" s="243">
        <f t="shared" si="130"/>
        <v>0</v>
      </c>
      <c r="AY302" s="7"/>
      <c r="AZ302" s="7"/>
      <c r="BA302" s="7"/>
      <c r="BB302" s="7"/>
      <c r="BC302" s="7"/>
      <c r="BD302" s="7"/>
    </row>
    <row r="303" spans="1:56" x14ac:dyDescent="0.25">
      <c r="A303" s="218">
        <v>5024</v>
      </c>
      <c r="B303" s="219" t="s">
        <v>337</v>
      </c>
      <c r="C303" s="304"/>
      <c r="D303" s="304"/>
      <c r="E303" s="304"/>
      <c r="F303" s="304"/>
      <c r="G303" s="304"/>
      <c r="H303" s="304"/>
      <c r="I303" s="304"/>
      <c r="J303" s="304"/>
      <c r="K303" s="304"/>
      <c r="L303" s="221"/>
      <c r="M303" s="196" t="s">
        <v>56</v>
      </c>
      <c r="N303" s="222">
        <f t="shared" si="120"/>
        <v>5024</v>
      </c>
      <c r="O303" s="223"/>
      <c r="P303" s="234">
        <v>0</v>
      </c>
      <c r="Q303" s="200"/>
      <c r="R303" s="199"/>
      <c r="S303" s="242">
        <f t="shared" si="128"/>
        <v>0</v>
      </c>
      <c r="T303" s="236">
        <v>0</v>
      </c>
      <c r="U303" s="196"/>
      <c r="V303" s="225">
        <v>0</v>
      </c>
      <c r="W303" s="226">
        <v>0</v>
      </c>
      <c r="X303" s="227">
        <v>0</v>
      </c>
      <c r="Y303" s="226">
        <v>0</v>
      </c>
      <c r="Z303" s="227">
        <v>0</v>
      </c>
      <c r="AA303" s="228">
        <v>0</v>
      </c>
      <c r="AB303" s="196"/>
      <c r="AC303" s="223"/>
      <c r="AD303" s="234">
        <v>0</v>
      </c>
      <c r="AE303" s="200"/>
      <c r="AF303" s="199"/>
      <c r="AG303" s="242">
        <f t="shared" si="121"/>
        <v>0</v>
      </c>
      <c r="AH303" s="236">
        <v>0</v>
      </c>
      <c r="AI303" s="196"/>
      <c r="AJ303" s="229">
        <f t="shared" si="112"/>
        <v>5024</v>
      </c>
      <c r="AK303" s="208">
        <f t="shared" si="131"/>
        <v>0</v>
      </c>
      <c r="AL303" s="234">
        <v>0</v>
      </c>
      <c r="AM303" s="201">
        <f t="shared" si="132"/>
        <v>0</v>
      </c>
      <c r="AN303" s="209">
        <f t="shared" si="132"/>
        <v>0</v>
      </c>
      <c r="AO303" s="201">
        <f t="shared" si="124"/>
        <v>0</v>
      </c>
      <c r="AP303" s="236">
        <v>0</v>
      </c>
      <c r="AQ303" s="7"/>
      <c r="AR303" s="211">
        <f t="shared" si="125"/>
        <v>0</v>
      </c>
      <c r="AS303" s="212">
        <f t="shared" si="126"/>
        <v>0</v>
      </c>
      <c r="AT303" s="213">
        <f t="shared" si="127"/>
        <v>0</v>
      </c>
      <c r="AU303" s="7"/>
      <c r="AV303" s="243">
        <f t="shared" si="129"/>
        <v>0</v>
      </c>
      <c r="AW303" s="214"/>
      <c r="AX303" s="243">
        <f t="shared" si="130"/>
        <v>0</v>
      </c>
      <c r="AY303" s="7"/>
      <c r="AZ303" s="7"/>
      <c r="BA303" s="7"/>
      <c r="BB303" s="7"/>
      <c r="BC303" s="7"/>
      <c r="BD303" s="7"/>
    </row>
    <row r="304" spans="1:56" x14ac:dyDescent="0.25">
      <c r="A304" s="218">
        <v>5026</v>
      </c>
      <c r="B304" s="219" t="s">
        <v>338</v>
      </c>
      <c r="C304" s="304"/>
      <c r="D304" s="304"/>
      <c r="E304" s="304"/>
      <c r="F304" s="304"/>
      <c r="G304" s="304"/>
      <c r="H304" s="304"/>
      <c r="I304" s="304"/>
      <c r="J304" s="304"/>
      <c r="K304" s="304"/>
      <c r="L304" s="221"/>
      <c r="M304" s="196" t="s">
        <v>56</v>
      </c>
      <c r="N304" s="222">
        <f t="shared" si="120"/>
        <v>5026</v>
      </c>
      <c r="O304" s="223"/>
      <c r="P304" s="234">
        <v>0</v>
      </c>
      <c r="Q304" s="200"/>
      <c r="R304" s="199"/>
      <c r="S304" s="242">
        <f t="shared" si="128"/>
        <v>0</v>
      </c>
      <c r="T304" s="236">
        <v>0</v>
      </c>
      <c r="U304" s="196"/>
      <c r="V304" s="225">
        <v>0</v>
      </c>
      <c r="W304" s="226">
        <v>0</v>
      </c>
      <c r="X304" s="227">
        <v>0</v>
      </c>
      <c r="Y304" s="226">
        <v>0</v>
      </c>
      <c r="Z304" s="227">
        <v>0</v>
      </c>
      <c r="AA304" s="228">
        <v>0</v>
      </c>
      <c r="AB304" s="196"/>
      <c r="AC304" s="223"/>
      <c r="AD304" s="234">
        <v>0</v>
      </c>
      <c r="AE304" s="200"/>
      <c r="AF304" s="199"/>
      <c r="AG304" s="242">
        <f t="shared" si="121"/>
        <v>0</v>
      </c>
      <c r="AH304" s="236">
        <v>0</v>
      </c>
      <c r="AI304" s="196"/>
      <c r="AJ304" s="229">
        <f t="shared" si="112"/>
        <v>5026</v>
      </c>
      <c r="AK304" s="208">
        <f t="shared" si="131"/>
        <v>0</v>
      </c>
      <c r="AL304" s="234">
        <v>0</v>
      </c>
      <c r="AM304" s="201">
        <f t="shared" si="132"/>
        <v>0</v>
      </c>
      <c r="AN304" s="209">
        <f t="shared" si="132"/>
        <v>0</v>
      </c>
      <c r="AO304" s="201">
        <f t="shared" si="124"/>
        <v>0</v>
      </c>
      <c r="AP304" s="236">
        <v>0</v>
      </c>
      <c r="AQ304" s="7"/>
      <c r="AR304" s="211">
        <f t="shared" si="125"/>
        <v>0</v>
      </c>
      <c r="AS304" s="212">
        <f t="shared" si="126"/>
        <v>0</v>
      </c>
      <c r="AT304" s="213">
        <f t="shared" si="127"/>
        <v>0</v>
      </c>
      <c r="AU304" s="7"/>
      <c r="AV304" s="243">
        <f t="shared" si="129"/>
        <v>0</v>
      </c>
      <c r="AW304" s="214"/>
      <c r="AX304" s="243">
        <f t="shared" si="130"/>
        <v>0</v>
      </c>
      <c r="AY304" s="7"/>
      <c r="AZ304" s="7"/>
      <c r="BA304" s="7"/>
      <c r="BB304" s="7"/>
      <c r="BC304" s="7"/>
      <c r="BD304" s="7"/>
    </row>
    <row r="305" spans="1:56" x14ac:dyDescent="0.25">
      <c r="A305" s="218">
        <v>5028</v>
      </c>
      <c r="B305" s="219" t="s">
        <v>339</v>
      </c>
      <c r="C305" s="304"/>
      <c r="D305" s="304"/>
      <c r="E305" s="304"/>
      <c r="F305" s="304"/>
      <c r="G305" s="304"/>
      <c r="H305" s="304"/>
      <c r="I305" s="304"/>
      <c r="J305" s="304"/>
      <c r="K305" s="304"/>
      <c r="L305" s="221"/>
      <c r="M305" s="196" t="s">
        <v>56</v>
      </c>
      <c r="N305" s="222">
        <f t="shared" si="120"/>
        <v>5028</v>
      </c>
      <c r="O305" s="223"/>
      <c r="P305" s="234">
        <v>0</v>
      </c>
      <c r="Q305" s="200"/>
      <c r="R305" s="199"/>
      <c r="S305" s="242">
        <f t="shared" si="128"/>
        <v>0</v>
      </c>
      <c r="T305" s="236">
        <v>0</v>
      </c>
      <c r="U305" s="196"/>
      <c r="V305" s="225">
        <v>0</v>
      </c>
      <c r="W305" s="226">
        <v>0</v>
      </c>
      <c r="X305" s="227">
        <v>0</v>
      </c>
      <c r="Y305" s="226">
        <v>0</v>
      </c>
      <c r="Z305" s="227">
        <v>0</v>
      </c>
      <c r="AA305" s="228">
        <v>0</v>
      </c>
      <c r="AB305" s="196"/>
      <c r="AC305" s="223"/>
      <c r="AD305" s="234">
        <v>0</v>
      </c>
      <c r="AE305" s="200"/>
      <c r="AF305" s="199"/>
      <c r="AG305" s="242">
        <f t="shared" si="121"/>
        <v>0</v>
      </c>
      <c r="AH305" s="236">
        <v>0</v>
      </c>
      <c r="AI305" s="196"/>
      <c r="AJ305" s="229">
        <f t="shared" si="112"/>
        <v>5028</v>
      </c>
      <c r="AK305" s="208">
        <f t="shared" si="131"/>
        <v>0</v>
      </c>
      <c r="AL305" s="234">
        <v>0</v>
      </c>
      <c r="AM305" s="201">
        <f t="shared" si="132"/>
        <v>0</v>
      </c>
      <c r="AN305" s="209">
        <f t="shared" si="132"/>
        <v>0</v>
      </c>
      <c r="AO305" s="201">
        <f t="shared" si="124"/>
        <v>0</v>
      </c>
      <c r="AP305" s="236">
        <v>0</v>
      </c>
      <c r="AQ305" s="7"/>
      <c r="AR305" s="211">
        <f t="shared" si="125"/>
        <v>0</v>
      </c>
      <c r="AS305" s="212">
        <f t="shared" si="126"/>
        <v>0</v>
      </c>
      <c r="AT305" s="213">
        <f t="shared" si="127"/>
        <v>0</v>
      </c>
      <c r="AU305" s="7"/>
      <c r="AV305" s="243">
        <f t="shared" si="129"/>
        <v>0</v>
      </c>
      <c r="AW305" s="214"/>
      <c r="AX305" s="243">
        <f t="shared" si="130"/>
        <v>0</v>
      </c>
      <c r="AY305" s="7"/>
      <c r="AZ305" s="7"/>
      <c r="BA305" s="7"/>
      <c r="BB305" s="7"/>
      <c r="BC305" s="7"/>
      <c r="BD305" s="7"/>
    </row>
    <row r="306" spans="1:56" x14ac:dyDescent="0.25">
      <c r="A306" s="218">
        <v>5071</v>
      </c>
      <c r="B306" s="219" t="s">
        <v>340</v>
      </c>
      <c r="C306" s="304"/>
      <c r="D306" s="304"/>
      <c r="E306" s="304"/>
      <c r="F306" s="304"/>
      <c r="G306" s="304"/>
      <c r="H306" s="304"/>
      <c r="I306" s="304"/>
      <c r="J306" s="304"/>
      <c r="K306" s="304"/>
      <c r="L306" s="261"/>
      <c r="M306" s="196" t="s">
        <v>56</v>
      </c>
      <c r="N306" s="222">
        <f t="shared" si="120"/>
        <v>5071</v>
      </c>
      <c r="O306" s="259"/>
      <c r="P306" s="257">
        <v>0</v>
      </c>
      <c r="Q306" s="200"/>
      <c r="R306" s="199"/>
      <c r="S306" s="260">
        <f t="shared" si="128"/>
        <v>0</v>
      </c>
      <c r="T306" s="258">
        <v>0</v>
      </c>
      <c r="U306" s="196"/>
      <c r="V306" s="225">
        <v>0</v>
      </c>
      <c r="W306" s="226">
        <v>0</v>
      </c>
      <c r="X306" s="254">
        <v>0</v>
      </c>
      <c r="Y306" s="255">
        <v>0</v>
      </c>
      <c r="Z306" s="254">
        <v>0</v>
      </c>
      <c r="AA306" s="256">
        <v>0</v>
      </c>
      <c r="AB306" s="196"/>
      <c r="AC306" s="259"/>
      <c r="AD306" s="257">
        <v>0</v>
      </c>
      <c r="AE306" s="302"/>
      <c r="AF306" s="199"/>
      <c r="AG306" s="260">
        <f t="shared" si="121"/>
        <v>0</v>
      </c>
      <c r="AH306" s="258">
        <v>0</v>
      </c>
      <c r="AI306" s="196"/>
      <c r="AJ306" s="229">
        <f t="shared" si="112"/>
        <v>5071</v>
      </c>
      <c r="AK306" s="208">
        <f t="shared" si="131"/>
        <v>0</v>
      </c>
      <c r="AL306" s="234">
        <v>0</v>
      </c>
      <c r="AM306" s="201">
        <f t="shared" si="132"/>
        <v>0</v>
      </c>
      <c r="AN306" s="209">
        <f t="shared" si="132"/>
        <v>0</v>
      </c>
      <c r="AO306" s="201">
        <f t="shared" ref="AO306:AP336" si="133">+S306+Z306+AG306</f>
        <v>0</v>
      </c>
      <c r="AP306" s="236">
        <v>0</v>
      </c>
      <c r="AQ306" s="7"/>
      <c r="AR306" s="211">
        <f t="shared" si="125"/>
        <v>0</v>
      </c>
      <c r="AS306" s="212">
        <f t="shared" si="126"/>
        <v>0</v>
      </c>
      <c r="AT306" s="213">
        <f t="shared" si="127"/>
        <v>0</v>
      </c>
      <c r="AU306" s="7"/>
      <c r="AV306" s="243">
        <f t="shared" si="129"/>
        <v>0</v>
      </c>
      <c r="AW306" s="214"/>
      <c r="AX306" s="243">
        <f t="shared" si="130"/>
        <v>0</v>
      </c>
      <c r="AY306" s="7"/>
      <c r="AZ306" s="7"/>
      <c r="BA306" s="7"/>
      <c r="BB306" s="7"/>
      <c r="BC306" s="7"/>
      <c r="BD306" s="7"/>
    </row>
    <row r="307" spans="1:56" x14ac:dyDescent="0.25">
      <c r="A307" s="218">
        <v>5073</v>
      </c>
      <c r="B307" s="219" t="s">
        <v>341</v>
      </c>
      <c r="C307" s="304"/>
      <c r="D307" s="304"/>
      <c r="E307" s="304"/>
      <c r="F307" s="304"/>
      <c r="G307" s="304"/>
      <c r="H307" s="304"/>
      <c r="I307" s="304"/>
      <c r="J307" s="304"/>
      <c r="K307" s="304"/>
      <c r="L307" s="261"/>
      <c r="M307" s="196" t="s">
        <v>56</v>
      </c>
      <c r="N307" s="222">
        <f t="shared" si="120"/>
        <v>5073</v>
      </c>
      <c r="O307" s="259"/>
      <c r="P307" s="257">
        <v>0</v>
      </c>
      <c r="Q307" s="200"/>
      <c r="R307" s="199"/>
      <c r="S307" s="260">
        <f t="shared" si="128"/>
        <v>0</v>
      </c>
      <c r="T307" s="258">
        <v>0</v>
      </c>
      <c r="U307" s="196"/>
      <c r="V307" s="225">
        <v>0</v>
      </c>
      <c r="W307" s="226">
        <v>0</v>
      </c>
      <c r="X307" s="254">
        <v>0</v>
      </c>
      <c r="Y307" s="255">
        <v>0</v>
      </c>
      <c r="Z307" s="254">
        <v>0</v>
      </c>
      <c r="AA307" s="256">
        <v>0</v>
      </c>
      <c r="AB307" s="196"/>
      <c r="AC307" s="259"/>
      <c r="AD307" s="257">
        <v>0</v>
      </c>
      <c r="AE307" s="302"/>
      <c r="AF307" s="199"/>
      <c r="AG307" s="260">
        <f t="shared" si="121"/>
        <v>0</v>
      </c>
      <c r="AH307" s="258">
        <v>0</v>
      </c>
      <c r="AI307" s="196"/>
      <c r="AJ307" s="229">
        <f t="shared" si="112"/>
        <v>5073</v>
      </c>
      <c r="AK307" s="208">
        <f t="shared" si="131"/>
        <v>0</v>
      </c>
      <c r="AL307" s="234">
        <v>0</v>
      </c>
      <c r="AM307" s="201">
        <f t="shared" si="132"/>
        <v>0</v>
      </c>
      <c r="AN307" s="209">
        <f t="shared" si="132"/>
        <v>0</v>
      </c>
      <c r="AO307" s="201">
        <f t="shared" si="133"/>
        <v>0</v>
      </c>
      <c r="AP307" s="236">
        <v>0</v>
      </c>
      <c r="AQ307" s="7"/>
      <c r="AR307" s="211">
        <f t="shared" si="125"/>
        <v>0</v>
      </c>
      <c r="AS307" s="212">
        <f t="shared" si="126"/>
        <v>0</v>
      </c>
      <c r="AT307" s="213">
        <f t="shared" si="127"/>
        <v>0</v>
      </c>
      <c r="AU307" s="7"/>
      <c r="AV307" s="243">
        <f t="shared" si="129"/>
        <v>0</v>
      </c>
      <c r="AW307" s="214"/>
      <c r="AX307" s="243">
        <f t="shared" si="130"/>
        <v>0</v>
      </c>
      <c r="AY307" s="7"/>
      <c r="AZ307" s="7"/>
      <c r="BA307" s="7"/>
      <c r="BB307" s="7"/>
      <c r="BC307" s="7"/>
      <c r="BD307" s="7"/>
    </row>
    <row r="308" spans="1:56" x14ac:dyDescent="0.25">
      <c r="A308" s="218">
        <v>5078</v>
      </c>
      <c r="B308" s="219" t="s">
        <v>342</v>
      </c>
      <c r="C308" s="304"/>
      <c r="D308" s="304"/>
      <c r="E308" s="304"/>
      <c r="F308" s="304"/>
      <c r="G308" s="304"/>
      <c r="H308" s="304"/>
      <c r="I308" s="304"/>
      <c r="J308" s="304"/>
      <c r="K308" s="304"/>
      <c r="L308" s="261"/>
      <c r="M308" s="196" t="s">
        <v>56</v>
      </c>
      <c r="N308" s="222">
        <f t="shared" si="120"/>
        <v>5078</v>
      </c>
      <c r="O308" s="259"/>
      <c r="P308" s="257">
        <v>0</v>
      </c>
      <c r="Q308" s="200"/>
      <c r="R308" s="199"/>
      <c r="S308" s="260">
        <f t="shared" si="128"/>
        <v>0</v>
      </c>
      <c r="T308" s="258">
        <v>0</v>
      </c>
      <c r="U308" s="196"/>
      <c r="V308" s="225">
        <v>0</v>
      </c>
      <c r="W308" s="226">
        <v>0</v>
      </c>
      <c r="X308" s="254">
        <v>0</v>
      </c>
      <c r="Y308" s="255">
        <v>0</v>
      </c>
      <c r="Z308" s="254">
        <v>0</v>
      </c>
      <c r="AA308" s="256">
        <v>0</v>
      </c>
      <c r="AB308" s="196"/>
      <c r="AC308" s="259"/>
      <c r="AD308" s="257">
        <v>0</v>
      </c>
      <c r="AE308" s="200"/>
      <c r="AF308" s="199"/>
      <c r="AG308" s="260">
        <f t="shared" si="121"/>
        <v>0</v>
      </c>
      <c r="AH308" s="258">
        <v>0</v>
      </c>
      <c r="AI308" s="196"/>
      <c r="AJ308" s="229">
        <f t="shared" si="112"/>
        <v>5078</v>
      </c>
      <c r="AK308" s="208">
        <f t="shared" si="131"/>
        <v>0</v>
      </c>
      <c r="AL308" s="234">
        <v>0</v>
      </c>
      <c r="AM308" s="201">
        <f t="shared" si="132"/>
        <v>0</v>
      </c>
      <c r="AN308" s="209">
        <f t="shared" si="132"/>
        <v>0</v>
      </c>
      <c r="AO308" s="201">
        <f t="shared" si="133"/>
        <v>0</v>
      </c>
      <c r="AP308" s="236">
        <v>0</v>
      </c>
      <c r="AQ308" s="7"/>
      <c r="AR308" s="211">
        <f t="shared" si="125"/>
        <v>0</v>
      </c>
      <c r="AS308" s="212">
        <f t="shared" si="126"/>
        <v>0</v>
      </c>
      <c r="AT308" s="213">
        <f t="shared" si="127"/>
        <v>0</v>
      </c>
      <c r="AU308" s="7"/>
      <c r="AV308" s="243">
        <f t="shared" si="129"/>
        <v>0</v>
      </c>
      <c r="AW308" s="214"/>
      <c r="AX308" s="243">
        <f t="shared" si="130"/>
        <v>0</v>
      </c>
      <c r="AY308" s="7"/>
      <c r="AZ308" s="7"/>
      <c r="BA308" s="7"/>
      <c r="BB308" s="7"/>
      <c r="BC308" s="7"/>
      <c r="BD308" s="7"/>
    </row>
    <row r="309" spans="1:56" x14ac:dyDescent="0.25">
      <c r="A309" s="218">
        <v>5081</v>
      </c>
      <c r="B309" s="219" t="s">
        <v>343</v>
      </c>
      <c r="C309" s="304"/>
      <c r="D309" s="304"/>
      <c r="E309" s="304"/>
      <c r="F309" s="304"/>
      <c r="G309" s="304"/>
      <c r="H309" s="304"/>
      <c r="I309" s="304"/>
      <c r="J309" s="304"/>
      <c r="K309" s="304"/>
      <c r="L309" s="261"/>
      <c r="M309" s="196" t="s">
        <v>56</v>
      </c>
      <c r="N309" s="222">
        <f t="shared" si="120"/>
        <v>5081</v>
      </c>
      <c r="O309" s="259"/>
      <c r="P309" s="257">
        <v>0</v>
      </c>
      <c r="Q309" s="200"/>
      <c r="R309" s="199"/>
      <c r="S309" s="260">
        <f t="shared" si="128"/>
        <v>0</v>
      </c>
      <c r="T309" s="258">
        <v>0</v>
      </c>
      <c r="U309" s="196"/>
      <c r="V309" s="225">
        <v>0</v>
      </c>
      <c r="W309" s="226">
        <v>0</v>
      </c>
      <c r="X309" s="254">
        <v>0</v>
      </c>
      <c r="Y309" s="255">
        <v>0</v>
      </c>
      <c r="Z309" s="254">
        <v>0</v>
      </c>
      <c r="AA309" s="256">
        <v>0</v>
      </c>
      <c r="AB309" s="196"/>
      <c r="AC309" s="259"/>
      <c r="AD309" s="257">
        <v>0</v>
      </c>
      <c r="AE309" s="200"/>
      <c r="AF309" s="199"/>
      <c r="AG309" s="260">
        <f t="shared" si="121"/>
        <v>0</v>
      </c>
      <c r="AH309" s="258">
        <v>0</v>
      </c>
      <c r="AI309" s="196"/>
      <c r="AJ309" s="229">
        <f t="shared" si="112"/>
        <v>5081</v>
      </c>
      <c r="AK309" s="208">
        <f t="shared" si="131"/>
        <v>0</v>
      </c>
      <c r="AL309" s="234">
        <v>0</v>
      </c>
      <c r="AM309" s="201">
        <f t="shared" si="132"/>
        <v>0</v>
      </c>
      <c r="AN309" s="209">
        <f t="shared" si="132"/>
        <v>0</v>
      </c>
      <c r="AO309" s="201">
        <f t="shared" si="133"/>
        <v>0</v>
      </c>
      <c r="AP309" s="236">
        <v>0</v>
      </c>
      <c r="AQ309" s="7"/>
      <c r="AR309" s="211">
        <f t="shared" si="125"/>
        <v>0</v>
      </c>
      <c r="AS309" s="212">
        <f t="shared" si="126"/>
        <v>0</v>
      </c>
      <c r="AT309" s="213">
        <f t="shared" si="127"/>
        <v>0</v>
      </c>
      <c r="AU309" s="7"/>
      <c r="AV309" s="243">
        <f t="shared" si="129"/>
        <v>0</v>
      </c>
      <c r="AW309" s="214"/>
      <c r="AX309" s="243">
        <f t="shared" si="130"/>
        <v>0</v>
      </c>
      <c r="AY309" s="7"/>
      <c r="AZ309" s="7"/>
      <c r="BA309" s="7"/>
      <c r="BB309" s="7"/>
      <c r="BC309" s="7"/>
      <c r="BD309" s="7"/>
    </row>
    <row r="310" spans="1:56" x14ac:dyDescent="0.25">
      <c r="A310" s="218">
        <v>5082</v>
      </c>
      <c r="B310" s="219" t="s">
        <v>344</v>
      </c>
      <c r="C310" s="304"/>
      <c r="D310" s="304"/>
      <c r="E310" s="304"/>
      <c r="F310" s="304"/>
      <c r="G310" s="304"/>
      <c r="H310" s="304"/>
      <c r="I310" s="304"/>
      <c r="J310" s="304"/>
      <c r="K310" s="304"/>
      <c r="L310" s="261"/>
      <c r="M310" s="196" t="s">
        <v>56</v>
      </c>
      <c r="N310" s="222">
        <f t="shared" si="120"/>
        <v>5082</v>
      </c>
      <c r="O310" s="259"/>
      <c r="P310" s="257">
        <v>0</v>
      </c>
      <c r="Q310" s="200"/>
      <c r="R310" s="199"/>
      <c r="S310" s="260">
        <f t="shared" si="128"/>
        <v>0</v>
      </c>
      <c r="T310" s="258">
        <v>0</v>
      </c>
      <c r="U310" s="196"/>
      <c r="V310" s="225">
        <v>0</v>
      </c>
      <c r="W310" s="226">
        <v>0</v>
      </c>
      <c r="X310" s="254">
        <v>4209363.22</v>
      </c>
      <c r="Y310" s="255">
        <v>4209363.22</v>
      </c>
      <c r="Z310" s="254">
        <v>0</v>
      </c>
      <c r="AA310" s="256">
        <v>0</v>
      </c>
      <c r="AB310" s="196"/>
      <c r="AC310" s="259"/>
      <c r="AD310" s="257">
        <v>0</v>
      </c>
      <c r="AE310" s="200"/>
      <c r="AF310" s="199"/>
      <c r="AG310" s="260">
        <f t="shared" si="121"/>
        <v>0</v>
      </c>
      <c r="AH310" s="258">
        <v>0</v>
      </c>
      <c r="AI310" s="196"/>
      <c r="AJ310" s="229">
        <f t="shared" si="112"/>
        <v>5082</v>
      </c>
      <c r="AK310" s="208">
        <f t="shared" si="131"/>
        <v>0</v>
      </c>
      <c r="AL310" s="234">
        <v>0</v>
      </c>
      <c r="AM310" s="201">
        <f t="shared" si="132"/>
        <v>4209363.22</v>
      </c>
      <c r="AN310" s="209">
        <f t="shared" si="132"/>
        <v>4209363.22</v>
      </c>
      <c r="AO310" s="201">
        <f t="shared" si="133"/>
        <v>0</v>
      </c>
      <c r="AP310" s="236">
        <v>0</v>
      </c>
      <c r="AQ310" s="7"/>
      <c r="AR310" s="211">
        <f t="shared" si="125"/>
        <v>0</v>
      </c>
      <c r="AS310" s="212">
        <f t="shared" si="126"/>
        <v>0</v>
      </c>
      <c r="AT310" s="213">
        <f t="shared" si="127"/>
        <v>0</v>
      </c>
      <c r="AU310" s="7"/>
      <c r="AV310" s="243">
        <f t="shared" si="129"/>
        <v>0</v>
      </c>
      <c r="AW310" s="214"/>
      <c r="AX310" s="243">
        <f t="shared" si="130"/>
        <v>0</v>
      </c>
      <c r="AY310" s="7"/>
      <c r="AZ310" s="7"/>
      <c r="BA310" s="7"/>
      <c r="BB310" s="7"/>
      <c r="BC310" s="7"/>
      <c r="BD310" s="7"/>
    </row>
    <row r="311" spans="1:56" x14ac:dyDescent="0.25">
      <c r="A311" s="218">
        <v>5091</v>
      </c>
      <c r="B311" s="219" t="s">
        <v>345</v>
      </c>
      <c r="C311" s="304"/>
      <c r="D311" s="304"/>
      <c r="E311" s="304"/>
      <c r="F311" s="304"/>
      <c r="G311" s="304"/>
      <c r="H311" s="304"/>
      <c r="I311" s="304"/>
      <c r="J311" s="304"/>
      <c r="K311" s="304"/>
      <c r="L311" s="261"/>
      <c r="M311" s="196" t="s">
        <v>56</v>
      </c>
      <c r="N311" s="222">
        <f t="shared" si="120"/>
        <v>5091</v>
      </c>
      <c r="O311" s="259"/>
      <c r="P311" s="257">
        <v>0</v>
      </c>
      <c r="Q311" s="200"/>
      <c r="R311" s="199"/>
      <c r="S311" s="260">
        <f t="shared" si="128"/>
        <v>0</v>
      </c>
      <c r="T311" s="258">
        <v>0</v>
      </c>
      <c r="U311" s="196"/>
      <c r="V311" s="225">
        <v>0</v>
      </c>
      <c r="W311" s="226">
        <v>0</v>
      </c>
      <c r="X311" s="254">
        <v>0</v>
      </c>
      <c r="Y311" s="255">
        <v>0</v>
      </c>
      <c r="Z311" s="254">
        <v>0</v>
      </c>
      <c r="AA311" s="256">
        <v>0</v>
      </c>
      <c r="AB311" s="196"/>
      <c r="AC311" s="259"/>
      <c r="AD311" s="257">
        <v>0</v>
      </c>
      <c r="AE311" s="302"/>
      <c r="AF311" s="199"/>
      <c r="AG311" s="260">
        <f t="shared" si="121"/>
        <v>0</v>
      </c>
      <c r="AH311" s="258">
        <v>0</v>
      </c>
      <c r="AI311" s="196"/>
      <c r="AJ311" s="229">
        <f t="shared" si="112"/>
        <v>5091</v>
      </c>
      <c r="AK311" s="208">
        <f t="shared" si="131"/>
        <v>0</v>
      </c>
      <c r="AL311" s="234">
        <v>0</v>
      </c>
      <c r="AM311" s="201">
        <f t="shared" si="132"/>
        <v>0</v>
      </c>
      <c r="AN311" s="209">
        <f t="shared" si="132"/>
        <v>0</v>
      </c>
      <c r="AO311" s="201">
        <f t="shared" si="133"/>
        <v>0</v>
      </c>
      <c r="AP311" s="236">
        <v>0</v>
      </c>
      <c r="AQ311" s="7"/>
      <c r="AR311" s="211">
        <f t="shared" si="125"/>
        <v>0</v>
      </c>
      <c r="AS311" s="212">
        <f t="shared" si="126"/>
        <v>0</v>
      </c>
      <c r="AT311" s="213">
        <f t="shared" si="127"/>
        <v>0</v>
      </c>
      <c r="AU311" s="7"/>
      <c r="AV311" s="243">
        <f t="shared" si="129"/>
        <v>0</v>
      </c>
      <c r="AW311" s="214"/>
      <c r="AX311" s="243">
        <f t="shared" si="130"/>
        <v>0</v>
      </c>
      <c r="AY311" s="7"/>
      <c r="AZ311" s="7"/>
      <c r="BA311" s="7"/>
      <c r="BB311" s="7"/>
      <c r="BC311" s="7"/>
      <c r="BD311" s="7"/>
    </row>
    <row r="312" spans="1:56" x14ac:dyDescent="0.25">
      <c r="A312" s="218">
        <v>5092</v>
      </c>
      <c r="B312" s="219" t="s">
        <v>346</v>
      </c>
      <c r="C312" s="304"/>
      <c r="D312" s="304"/>
      <c r="E312" s="304"/>
      <c r="F312" s="304"/>
      <c r="G312" s="304"/>
      <c r="H312" s="304"/>
      <c r="I312" s="304"/>
      <c r="J312" s="304"/>
      <c r="K312" s="304"/>
      <c r="L312" s="261"/>
      <c r="M312" s="196" t="s">
        <v>56</v>
      </c>
      <c r="N312" s="222">
        <f t="shared" si="120"/>
        <v>5092</v>
      </c>
      <c r="O312" s="259"/>
      <c r="P312" s="257">
        <v>0</v>
      </c>
      <c r="Q312" s="200"/>
      <c r="R312" s="199"/>
      <c r="S312" s="260">
        <f t="shared" si="128"/>
        <v>0</v>
      </c>
      <c r="T312" s="258">
        <v>0</v>
      </c>
      <c r="U312" s="196"/>
      <c r="V312" s="225">
        <v>0</v>
      </c>
      <c r="W312" s="226">
        <v>0</v>
      </c>
      <c r="X312" s="254">
        <v>0</v>
      </c>
      <c r="Y312" s="255">
        <v>0</v>
      </c>
      <c r="Z312" s="254">
        <v>0</v>
      </c>
      <c r="AA312" s="256">
        <v>0</v>
      </c>
      <c r="AB312" s="196"/>
      <c r="AC312" s="259"/>
      <c r="AD312" s="257">
        <v>0</v>
      </c>
      <c r="AE312" s="302"/>
      <c r="AF312" s="199"/>
      <c r="AG312" s="260">
        <f t="shared" si="121"/>
        <v>0</v>
      </c>
      <c r="AH312" s="258">
        <v>0</v>
      </c>
      <c r="AI312" s="196"/>
      <c r="AJ312" s="229">
        <f t="shared" si="112"/>
        <v>5092</v>
      </c>
      <c r="AK312" s="208">
        <f t="shared" si="131"/>
        <v>0</v>
      </c>
      <c r="AL312" s="234">
        <v>0</v>
      </c>
      <c r="AM312" s="201">
        <f t="shared" si="132"/>
        <v>0</v>
      </c>
      <c r="AN312" s="209">
        <f t="shared" si="132"/>
        <v>0</v>
      </c>
      <c r="AO312" s="201">
        <f t="shared" si="133"/>
        <v>0</v>
      </c>
      <c r="AP312" s="236">
        <v>0</v>
      </c>
      <c r="AQ312" s="7"/>
      <c r="AR312" s="211">
        <f t="shared" si="125"/>
        <v>0</v>
      </c>
      <c r="AS312" s="212">
        <f t="shared" si="126"/>
        <v>0</v>
      </c>
      <c r="AT312" s="213">
        <f t="shared" si="127"/>
        <v>0</v>
      </c>
      <c r="AU312" s="7"/>
      <c r="AV312" s="243">
        <f t="shared" si="129"/>
        <v>0</v>
      </c>
      <c r="AW312" s="214"/>
      <c r="AX312" s="243">
        <f t="shared" si="130"/>
        <v>0</v>
      </c>
      <c r="AY312" s="7"/>
      <c r="AZ312" s="7"/>
      <c r="BA312" s="7"/>
      <c r="BB312" s="7"/>
      <c r="BC312" s="7"/>
      <c r="BD312" s="7"/>
    </row>
    <row r="313" spans="1:56" x14ac:dyDescent="0.25">
      <c r="A313" s="218">
        <v>5111</v>
      </c>
      <c r="B313" s="336" t="s">
        <v>347</v>
      </c>
      <c r="C313" s="304"/>
      <c r="D313" s="304"/>
      <c r="E313" s="304"/>
      <c r="F313" s="304"/>
      <c r="G313" s="304"/>
      <c r="H313" s="304"/>
      <c r="I313" s="304"/>
      <c r="J313" s="304"/>
      <c r="K313" s="304"/>
      <c r="L313" s="261"/>
      <c r="M313" s="196" t="s">
        <v>56</v>
      </c>
      <c r="N313" s="222">
        <f t="shared" si="120"/>
        <v>5111</v>
      </c>
      <c r="O313" s="259"/>
      <c r="P313" s="257">
        <v>0</v>
      </c>
      <c r="Q313" s="200"/>
      <c r="R313" s="199"/>
      <c r="S313" s="260">
        <f t="shared" si="128"/>
        <v>0</v>
      </c>
      <c r="T313" s="258">
        <v>0</v>
      </c>
      <c r="U313" s="196"/>
      <c r="V313" s="225">
        <v>0</v>
      </c>
      <c r="W313" s="226">
        <v>0</v>
      </c>
      <c r="X313" s="254">
        <v>0</v>
      </c>
      <c r="Y313" s="255">
        <v>0</v>
      </c>
      <c r="Z313" s="254">
        <v>0</v>
      </c>
      <c r="AA313" s="256">
        <v>0</v>
      </c>
      <c r="AB313" s="196"/>
      <c r="AC313" s="259"/>
      <c r="AD313" s="257">
        <v>0</v>
      </c>
      <c r="AE313" s="200"/>
      <c r="AF313" s="199"/>
      <c r="AG313" s="260">
        <f t="shared" si="121"/>
        <v>0</v>
      </c>
      <c r="AH313" s="258">
        <v>0</v>
      </c>
      <c r="AI313" s="196"/>
      <c r="AJ313" s="229">
        <f t="shared" si="112"/>
        <v>5111</v>
      </c>
      <c r="AK313" s="208">
        <f t="shared" si="131"/>
        <v>0</v>
      </c>
      <c r="AL313" s="234">
        <v>0</v>
      </c>
      <c r="AM313" s="201">
        <f t="shared" si="132"/>
        <v>0</v>
      </c>
      <c r="AN313" s="209">
        <f t="shared" si="132"/>
        <v>0</v>
      </c>
      <c r="AO313" s="201">
        <f t="shared" si="133"/>
        <v>0</v>
      </c>
      <c r="AP313" s="236">
        <v>0</v>
      </c>
      <c r="AQ313" s="7"/>
      <c r="AR313" s="211">
        <f t="shared" si="125"/>
        <v>0</v>
      </c>
      <c r="AS313" s="212">
        <f t="shared" si="126"/>
        <v>0</v>
      </c>
      <c r="AT313" s="213">
        <f t="shared" si="127"/>
        <v>0</v>
      </c>
      <c r="AU313" s="7"/>
      <c r="AV313" s="243">
        <f t="shared" si="129"/>
        <v>0</v>
      </c>
      <c r="AW313" s="214"/>
      <c r="AX313" s="243">
        <f t="shared" si="130"/>
        <v>0</v>
      </c>
      <c r="AY313" s="7"/>
      <c r="AZ313" s="7"/>
      <c r="BA313" s="7"/>
      <c r="BB313" s="7"/>
      <c r="BC313" s="7"/>
      <c r="BD313" s="7"/>
    </row>
    <row r="314" spans="1:56" x14ac:dyDescent="0.25">
      <c r="A314" s="218">
        <v>5112</v>
      </c>
      <c r="B314" s="336" t="s">
        <v>348</v>
      </c>
      <c r="C314" s="304"/>
      <c r="D314" s="304"/>
      <c r="E314" s="304"/>
      <c r="F314" s="304"/>
      <c r="G314" s="304"/>
      <c r="H314" s="304"/>
      <c r="I314" s="304"/>
      <c r="J314" s="304"/>
      <c r="K314" s="304"/>
      <c r="L314" s="261"/>
      <c r="M314" s="196" t="s">
        <v>56</v>
      </c>
      <c r="N314" s="222">
        <f t="shared" si="120"/>
        <v>5112</v>
      </c>
      <c r="O314" s="259"/>
      <c r="P314" s="257">
        <v>0</v>
      </c>
      <c r="Q314" s="200"/>
      <c r="R314" s="199"/>
      <c r="S314" s="260">
        <f t="shared" si="128"/>
        <v>0</v>
      </c>
      <c r="T314" s="258">
        <v>0</v>
      </c>
      <c r="U314" s="196"/>
      <c r="V314" s="225">
        <v>0</v>
      </c>
      <c r="W314" s="226">
        <v>0</v>
      </c>
      <c r="X314" s="254">
        <v>0</v>
      </c>
      <c r="Y314" s="255">
        <v>0</v>
      </c>
      <c r="Z314" s="254">
        <v>0</v>
      </c>
      <c r="AA314" s="256">
        <v>0</v>
      </c>
      <c r="AB314" s="196"/>
      <c r="AC314" s="259"/>
      <c r="AD314" s="257">
        <v>0</v>
      </c>
      <c r="AE314" s="200"/>
      <c r="AF314" s="199"/>
      <c r="AG314" s="260">
        <f t="shared" si="121"/>
        <v>0</v>
      </c>
      <c r="AH314" s="258">
        <v>0</v>
      </c>
      <c r="AI314" s="196"/>
      <c r="AJ314" s="229">
        <f t="shared" si="112"/>
        <v>5112</v>
      </c>
      <c r="AK314" s="208">
        <f t="shared" si="131"/>
        <v>0</v>
      </c>
      <c r="AL314" s="234">
        <v>0</v>
      </c>
      <c r="AM314" s="201">
        <f t="shared" si="132"/>
        <v>0</v>
      </c>
      <c r="AN314" s="209">
        <f t="shared" si="132"/>
        <v>0</v>
      </c>
      <c r="AO314" s="201">
        <f t="shared" si="133"/>
        <v>0</v>
      </c>
      <c r="AP314" s="236">
        <v>0</v>
      </c>
      <c r="AQ314" s="7"/>
      <c r="AR314" s="211">
        <f t="shared" si="125"/>
        <v>0</v>
      </c>
      <c r="AS314" s="212">
        <f t="shared" si="126"/>
        <v>0</v>
      </c>
      <c r="AT314" s="213">
        <f t="shared" si="127"/>
        <v>0</v>
      </c>
      <c r="AU314" s="7"/>
      <c r="AV314" s="243">
        <f t="shared" si="129"/>
        <v>0</v>
      </c>
      <c r="AW314" s="214"/>
      <c r="AX314" s="243">
        <f t="shared" si="130"/>
        <v>0</v>
      </c>
      <c r="AY314" s="7"/>
      <c r="AZ314" s="7"/>
      <c r="BA314" s="7"/>
      <c r="BB314" s="7"/>
      <c r="BC314" s="7"/>
      <c r="BD314" s="7"/>
    </row>
    <row r="315" spans="1:56" x14ac:dyDescent="0.25">
      <c r="A315" s="218">
        <v>5113</v>
      </c>
      <c r="B315" s="336" t="s">
        <v>349</v>
      </c>
      <c r="C315" s="304"/>
      <c r="D315" s="304"/>
      <c r="E315" s="304"/>
      <c r="F315" s="304"/>
      <c r="G315" s="304"/>
      <c r="H315" s="304"/>
      <c r="I315" s="304"/>
      <c r="J315" s="304"/>
      <c r="K315" s="304"/>
      <c r="L315" s="261"/>
      <c r="M315" s="196" t="s">
        <v>56</v>
      </c>
      <c r="N315" s="222">
        <f t="shared" si="120"/>
        <v>5113</v>
      </c>
      <c r="O315" s="259"/>
      <c r="P315" s="257">
        <v>0</v>
      </c>
      <c r="Q315" s="200"/>
      <c r="R315" s="199"/>
      <c r="S315" s="260">
        <f t="shared" si="128"/>
        <v>0</v>
      </c>
      <c r="T315" s="258">
        <v>0</v>
      </c>
      <c r="U315" s="196"/>
      <c r="V315" s="225">
        <v>0</v>
      </c>
      <c r="W315" s="226">
        <v>0</v>
      </c>
      <c r="X315" s="254">
        <v>0</v>
      </c>
      <c r="Y315" s="255">
        <v>0</v>
      </c>
      <c r="Z315" s="254">
        <v>0</v>
      </c>
      <c r="AA315" s="256">
        <v>0</v>
      </c>
      <c r="AB315" s="196"/>
      <c r="AC315" s="259"/>
      <c r="AD315" s="257">
        <v>0</v>
      </c>
      <c r="AE315" s="200"/>
      <c r="AF315" s="199"/>
      <c r="AG315" s="260">
        <f t="shared" si="121"/>
        <v>0</v>
      </c>
      <c r="AH315" s="258">
        <v>0</v>
      </c>
      <c r="AI315" s="196"/>
      <c r="AJ315" s="229">
        <f t="shared" si="112"/>
        <v>5113</v>
      </c>
      <c r="AK315" s="208">
        <f t="shared" si="131"/>
        <v>0</v>
      </c>
      <c r="AL315" s="234">
        <v>0</v>
      </c>
      <c r="AM315" s="201">
        <f t="shared" si="132"/>
        <v>0</v>
      </c>
      <c r="AN315" s="209">
        <f t="shared" si="132"/>
        <v>0</v>
      </c>
      <c r="AO315" s="201">
        <f t="shared" si="133"/>
        <v>0</v>
      </c>
      <c r="AP315" s="236">
        <v>0</v>
      </c>
      <c r="AQ315" s="7"/>
      <c r="AR315" s="211">
        <f t="shared" si="125"/>
        <v>0</v>
      </c>
      <c r="AS315" s="212">
        <f t="shared" si="126"/>
        <v>0</v>
      </c>
      <c r="AT315" s="213">
        <f t="shared" si="127"/>
        <v>0</v>
      </c>
      <c r="AU315" s="7"/>
      <c r="AV315" s="243">
        <f t="shared" si="129"/>
        <v>0</v>
      </c>
      <c r="AW315" s="214"/>
      <c r="AX315" s="243">
        <f t="shared" si="130"/>
        <v>0</v>
      </c>
      <c r="AY315" s="7"/>
      <c r="AZ315" s="7"/>
      <c r="BA315" s="7"/>
      <c r="BB315" s="7"/>
      <c r="BC315" s="7"/>
      <c r="BD315" s="7"/>
    </row>
    <row r="316" spans="1:56" x14ac:dyDescent="0.25">
      <c r="A316" s="218">
        <v>5114</v>
      </c>
      <c r="B316" s="336" t="s">
        <v>350</v>
      </c>
      <c r="C316" s="304"/>
      <c r="D316" s="304"/>
      <c r="E316" s="304"/>
      <c r="F316" s="304"/>
      <c r="G316" s="304"/>
      <c r="H316" s="304"/>
      <c r="I316" s="304"/>
      <c r="J316" s="304"/>
      <c r="K316" s="304"/>
      <c r="L316" s="261"/>
      <c r="M316" s="196" t="s">
        <v>56</v>
      </c>
      <c r="N316" s="222">
        <f t="shared" si="120"/>
        <v>5114</v>
      </c>
      <c r="O316" s="259"/>
      <c r="P316" s="257">
        <v>0</v>
      </c>
      <c r="Q316" s="200"/>
      <c r="R316" s="199"/>
      <c r="S316" s="260">
        <f t="shared" si="128"/>
        <v>0</v>
      </c>
      <c r="T316" s="258">
        <v>0</v>
      </c>
      <c r="U316" s="196"/>
      <c r="V316" s="225">
        <v>0</v>
      </c>
      <c r="W316" s="226">
        <v>0</v>
      </c>
      <c r="X316" s="254">
        <v>0</v>
      </c>
      <c r="Y316" s="255">
        <v>0</v>
      </c>
      <c r="Z316" s="254">
        <v>0</v>
      </c>
      <c r="AA316" s="256">
        <v>0</v>
      </c>
      <c r="AB316" s="196"/>
      <c r="AC316" s="259"/>
      <c r="AD316" s="257">
        <v>0</v>
      </c>
      <c r="AE316" s="302"/>
      <c r="AF316" s="199"/>
      <c r="AG316" s="260">
        <f t="shared" si="121"/>
        <v>0</v>
      </c>
      <c r="AH316" s="258">
        <v>0</v>
      </c>
      <c r="AI316" s="196"/>
      <c r="AJ316" s="229">
        <f t="shared" si="112"/>
        <v>5114</v>
      </c>
      <c r="AK316" s="208">
        <f t="shared" si="131"/>
        <v>0</v>
      </c>
      <c r="AL316" s="234">
        <v>0</v>
      </c>
      <c r="AM316" s="201">
        <f t="shared" si="132"/>
        <v>0</v>
      </c>
      <c r="AN316" s="209">
        <f t="shared" si="132"/>
        <v>0</v>
      </c>
      <c r="AO316" s="201">
        <f t="shared" si="133"/>
        <v>0</v>
      </c>
      <c r="AP316" s="236">
        <v>0</v>
      </c>
      <c r="AQ316" s="7"/>
      <c r="AR316" s="211">
        <f t="shared" si="125"/>
        <v>0</v>
      </c>
      <c r="AS316" s="212">
        <f t="shared" si="126"/>
        <v>0</v>
      </c>
      <c r="AT316" s="213">
        <f t="shared" si="127"/>
        <v>0</v>
      </c>
      <c r="AU316" s="7"/>
      <c r="AV316" s="243">
        <f t="shared" si="129"/>
        <v>0</v>
      </c>
      <c r="AW316" s="214"/>
      <c r="AX316" s="243">
        <f t="shared" si="130"/>
        <v>0</v>
      </c>
      <c r="AY316" s="7"/>
      <c r="AZ316" s="7"/>
      <c r="BA316" s="7"/>
      <c r="BB316" s="7"/>
      <c r="BC316" s="7"/>
      <c r="BD316" s="7"/>
    </row>
    <row r="317" spans="1:56" x14ac:dyDescent="0.25">
      <c r="A317" s="218">
        <v>5121</v>
      </c>
      <c r="B317" s="336" t="s">
        <v>351</v>
      </c>
      <c r="C317" s="304"/>
      <c r="D317" s="304"/>
      <c r="E317" s="304"/>
      <c r="F317" s="304"/>
      <c r="G317" s="304"/>
      <c r="H317" s="304"/>
      <c r="I317" s="304"/>
      <c r="J317" s="304"/>
      <c r="K317" s="304"/>
      <c r="L317" s="261"/>
      <c r="M317" s="196" t="s">
        <v>56</v>
      </c>
      <c r="N317" s="222">
        <f t="shared" si="120"/>
        <v>5121</v>
      </c>
      <c r="O317" s="259"/>
      <c r="P317" s="257">
        <v>0</v>
      </c>
      <c r="Q317" s="200"/>
      <c r="R317" s="199"/>
      <c r="S317" s="260">
        <f t="shared" si="128"/>
        <v>0</v>
      </c>
      <c r="T317" s="258">
        <v>0</v>
      </c>
      <c r="U317" s="196"/>
      <c r="V317" s="225">
        <v>0</v>
      </c>
      <c r="W317" s="226">
        <v>0</v>
      </c>
      <c r="X317" s="254">
        <v>0</v>
      </c>
      <c r="Y317" s="255">
        <v>0</v>
      </c>
      <c r="Z317" s="254">
        <v>0</v>
      </c>
      <c r="AA317" s="256">
        <v>0</v>
      </c>
      <c r="AB317" s="196"/>
      <c r="AC317" s="259"/>
      <c r="AD317" s="257">
        <v>0</v>
      </c>
      <c r="AE317" s="302"/>
      <c r="AF317" s="199"/>
      <c r="AG317" s="260">
        <f t="shared" si="121"/>
        <v>0</v>
      </c>
      <c r="AH317" s="258">
        <v>0</v>
      </c>
      <c r="AI317" s="196"/>
      <c r="AJ317" s="229">
        <f t="shared" si="112"/>
        <v>5121</v>
      </c>
      <c r="AK317" s="208">
        <f t="shared" si="131"/>
        <v>0</v>
      </c>
      <c r="AL317" s="234">
        <v>0</v>
      </c>
      <c r="AM317" s="201">
        <f t="shared" si="132"/>
        <v>0</v>
      </c>
      <c r="AN317" s="209">
        <f t="shared" si="132"/>
        <v>0</v>
      </c>
      <c r="AO317" s="201">
        <f t="shared" si="133"/>
        <v>0</v>
      </c>
      <c r="AP317" s="236">
        <v>0</v>
      </c>
      <c r="AQ317" s="7"/>
      <c r="AR317" s="211">
        <f t="shared" si="125"/>
        <v>0</v>
      </c>
      <c r="AS317" s="212">
        <f t="shared" si="126"/>
        <v>0</v>
      </c>
      <c r="AT317" s="213">
        <f t="shared" si="127"/>
        <v>0</v>
      </c>
      <c r="AU317" s="7"/>
      <c r="AV317" s="243">
        <f t="shared" si="129"/>
        <v>0</v>
      </c>
      <c r="AW317" s="214"/>
      <c r="AX317" s="243">
        <f t="shared" si="130"/>
        <v>0</v>
      </c>
      <c r="AY317" s="7"/>
      <c r="AZ317" s="7"/>
      <c r="BA317" s="7"/>
      <c r="BB317" s="7"/>
      <c r="BC317" s="7"/>
      <c r="BD317" s="7"/>
    </row>
    <row r="318" spans="1:56" x14ac:dyDescent="0.25">
      <c r="A318" s="218">
        <v>5122</v>
      </c>
      <c r="B318" s="336" t="s">
        <v>352</v>
      </c>
      <c r="C318" s="304"/>
      <c r="D318" s="304"/>
      <c r="E318" s="304"/>
      <c r="F318" s="304"/>
      <c r="G318" s="304"/>
      <c r="H318" s="304"/>
      <c r="I318" s="304"/>
      <c r="J318" s="304"/>
      <c r="K318" s="304"/>
      <c r="L318" s="261"/>
      <c r="M318" s="196" t="s">
        <v>56</v>
      </c>
      <c r="N318" s="222">
        <f t="shared" si="120"/>
        <v>5122</v>
      </c>
      <c r="O318" s="259"/>
      <c r="P318" s="257">
        <v>0</v>
      </c>
      <c r="Q318" s="200"/>
      <c r="R318" s="199"/>
      <c r="S318" s="260">
        <f t="shared" si="128"/>
        <v>0</v>
      </c>
      <c r="T318" s="258">
        <v>0</v>
      </c>
      <c r="U318" s="196"/>
      <c r="V318" s="225">
        <v>0</v>
      </c>
      <c r="W318" s="226">
        <v>0</v>
      </c>
      <c r="X318" s="254">
        <v>0</v>
      </c>
      <c r="Y318" s="255">
        <v>0</v>
      </c>
      <c r="Z318" s="254">
        <v>0</v>
      </c>
      <c r="AA318" s="256">
        <v>0</v>
      </c>
      <c r="AB318" s="196"/>
      <c r="AC318" s="259"/>
      <c r="AD318" s="257">
        <v>0</v>
      </c>
      <c r="AE318" s="200"/>
      <c r="AF318" s="199"/>
      <c r="AG318" s="260">
        <f t="shared" si="121"/>
        <v>0</v>
      </c>
      <c r="AH318" s="258">
        <v>0</v>
      </c>
      <c r="AI318" s="196"/>
      <c r="AJ318" s="229">
        <f t="shared" si="112"/>
        <v>5122</v>
      </c>
      <c r="AK318" s="208">
        <f t="shared" si="131"/>
        <v>0</v>
      </c>
      <c r="AL318" s="234">
        <v>0</v>
      </c>
      <c r="AM318" s="201">
        <f t="shared" si="132"/>
        <v>0</v>
      </c>
      <c r="AN318" s="209">
        <f t="shared" si="132"/>
        <v>0</v>
      </c>
      <c r="AO318" s="201">
        <f t="shared" si="133"/>
        <v>0</v>
      </c>
      <c r="AP318" s="236">
        <v>0</v>
      </c>
      <c r="AQ318" s="7"/>
      <c r="AR318" s="211">
        <f t="shared" si="125"/>
        <v>0</v>
      </c>
      <c r="AS318" s="212">
        <f t="shared" si="126"/>
        <v>0</v>
      </c>
      <c r="AT318" s="213">
        <f t="shared" si="127"/>
        <v>0</v>
      </c>
      <c r="AU318" s="7"/>
      <c r="AV318" s="243">
        <f t="shared" si="129"/>
        <v>0</v>
      </c>
      <c r="AW318" s="214"/>
      <c r="AX318" s="243">
        <f t="shared" si="130"/>
        <v>0</v>
      </c>
      <c r="AY318" s="7"/>
      <c r="AZ318" s="7"/>
      <c r="BA318" s="7"/>
      <c r="BB318" s="7"/>
      <c r="BC318" s="7"/>
      <c r="BD318" s="7"/>
    </row>
    <row r="319" spans="1:56" x14ac:dyDescent="0.25">
      <c r="A319" s="218">
        <v>5123</v>
      </c>
      <c r="B319" s="336" t="s">
        <v>353</v>
      </c>
      <c r="C319" s="304"/>
      <c r="D319" s="304"/>
      <c r="E319" s="304"/>
      <c r="F319" s="304"/>
      <c r="G319" s="304"/>
      <c r="H319" s="304"/>
      <c r="I319" s="304"/>
      <c r="J319" s="304"/>
      <c r="K319" s="304"/>
      <c r="L319" s="261"/>
      <c r="M319" s="196" t="s">
        <v>56</v>
      </c>
      <c r="N319" s="222">
        <f t="shared" si="120"/>
        <v>5123</v>
      </c>
      <c r="O319" s="259"/>
      <c r="P319" s="257">
        <v>0</v>
      </c>
      <c r="Q319" s="200"/>
      <c r="R319" s="199"/>
      <c r="S319" s="260">
        <f t="shared" si="128"/>
        <v>0</v>
      </c>
      <c r="T319" s="258">
        <v>0</v>
      </c>
      <c r="U319" s="196"/>
      <c r="V319" s="225">
        <v>0</v>
      </c>
      <c r="W319" s="226">
        <v>0</v>
      </c>
      <c r="X319" s="254">
        <v>0</v>
      </c>
      <c r="Y319" s="255">
        <v>0</v>
      </c>
      <c r="Z319" s="254">
        <v>0</v>
      </c>
      <c r="AA319" s="256">
        <v>0</v>
      </c>
      <c r="AB319" s="196"/>
      <c r="AC319" s="259"/>
      <c r="AD319" s="257">
        <v>0</v>
      </c>
      <c r="AE319" s="200"/>
      <c r="AF319" s="199"/>
      <c r="AG319" s="260">
        <f t="shared" si="121"/>
        <v>0</v>
      </c>
      <c r="AH319" s="258">
        <v>0</v>
      </c>
      <c r="AI319" s="196"/>
      <c r="AJ319" s="229">
        <f t="shared" si="112"/>
        <v>5123</v>
      </c>
      <c r="AK319" s="208">
        <f t="shared" si="131"/>
        <v>0</v>
      </c>
      <c r="AL319" s="234">
        <v>0</v>
      </c>
      <c r="AM319" s="201">
        <f t="shared" si="132"/>
        <v>0</v>
      </c>
      <c r="AN319" s="209">
        <f t="shared" si="132"/>
        <v>0</v>
      </c>
      <c r="AO319" s="201">
        <f t="shared" si="133"/>
        <v>0</v>
      </c>
      <c r="AP319" s="236">
        <v>0</v>
      </c>
      <c r="AQ319" s="7"/>
      <c r="AR319" s="211">
        <f t="shared" si="125"/>
        <v>0</v>
      </c>
      <c r="AS319" s="212">
        <f t="shared" si="126"/>
        <v>0</v>
      </c>
      <c r="AT319" s="213">
        <f t="shared" si="127"/>
        <v>0</v>
      </c>
      <c r="AU319" s="7"/>
      <c r="AV319" s="243">
        <f t="shared" si="129"/>
        <v>0</v>
      </c>
      <c r="AW319" s="214"/>
      <c r="AX319" s="243">
        <f t="shared" si="130"/>
        <v>0</v>
      </c>
      <c r="AY319" s="7"/>
      <c r="AZ319" s="7"/>
      <c r="BA319" s="7"/>
      <c r="BB319" s="7"/>
      <c r="BC319" s="7"/>
      <c r="BD319" s="7"/>
    </row>
    <row r="320" spans="1:56" x14ac:dyDescent="0.25">
      <c r="A320" s="218">
        <v>5124</v>
      </c>
      <c r="B320" s="336" t="s">
        <v>354</v>
      </c>
      <c r="C320" s="304"/>
      <c r="D320" s="304"/>
      <c r="E320" s="304"/>
      <c r="F320" s="304"/>
      <c r="G320" s="304"/>
      <c r="H320" s="304"/>
      <c r="I320" s="304"/>
      <c r="J320" s="304"/>
      <c r="K320" s="304"/>
      <c r="L320" s="261"/>
      <c r="M320" s="196" t="s">
        <v>56</v>
      </c>
      <c r="N320" s="222">
        <f t="shared" si="120"/>
        <v>5124</v>
      </c>
      <c r="O320" s="259"/>
      <c r="P320" s="257">
        <v>0</v>
      </c>
      <c r="Q320" s="200"/>
      <c r="R320" s="199"/>
      <c r="S320" s="260">
        <f t="shared" si="128"/>
        <v>0</v>
      </c>
      <c r="T320" s="258">
        <v>0</v>
      </c>
      <c r="U320" s="196"/>
      <c r="V320" s="225">
        <v>0</v>
      </c>
      <c r="W320" s="226">
        <v>0</v>
      </c>
      <c r="X320" s="254">
        <v>0</v>
      </c>
      <c r="Y320" s="255">
        <v>0</v>
      </c>
      <c r="Z320" s="254">
        <v>0</v>
      </c>
      <c r="AA320" s="256">
        <v>0</v>
      </c>
      <c r="AB320" s="196"/>
      <c r="AC320" s="259"/>
      <c r="AD320" s="257">
        <v>0</v>
      </c>
      <c r="AE320" s="200"/>
      <c r="AF320" s="199"/>
      <c r="AG320" s="260">
        <f t="shared" si="121"/>
        <v>0</v>
      </c>
      <c r="AH320" s="258">
        <v>0</v>
      </c>
      <c r="AI320" s="196"/>
      <c r="AJ320" s="229">
        <f t="shared" si="112"/>
        <v>5124</v>
      </c>
      <c r="AK320" s="208">
        <f t="shared" si="131"/>
        <v>0</v>
      </c>
      <c r="AL320" s="234">
        <v>0</v>
      </c>
      <c r="AM320" s="201">
        <f t="shared" si="132"/>
        <v>0</v>
      </c>
      <c r="AN320" s="209">
        <f t="shared" si="132"/>
        <v>0</v>
      </c>
      <c r="AO320" s="201">
        <f t="shared" si="133"/>
        <v>0</v>
      </c>
      <c r="AP320" s="236">
        <v>0</v>
      </c>
      <c r="AQ320" s="7"/>
      <c r="AR320" s="211">
        <f t="shared" si="125"/>
        <v>0</v>
      </c>
      <c r="AS320" s="212">
        <f t="shared" si="126"/>
        <v>0</v>
      </c>
      <c r="AT320" s="213">
        <f t="shared" si="127"/>
        <v>0</v>
      </c>
      <c r="AU320" s="7"/>
      <c r="AV320" s="243">
        <f t="shared" si="129"/>
        <v>0</v>
      </c>
      <c r="AW320" s="214"/>
      <c r="AX320" s="243">
        <f t="shared" si="130"/>
        <v>0</v>
      </c>
      <c r="AY320" s="7"/>
      <c r="AZ320" s="7"/>
      <c r="BA320" s="7"/>
      <c r="BB320" s="7"/>
      <c r="BC320" s="7"/>
      <c r="BD320" s="7"/>
    </row>
    <row r="321" spans="1:56" x14ac:dyDescent="0.25">
      <c r="A321" s="218">
        <v>5131</v>
      </c>
      <c r="B321" s="219" t="s">
        <v>355</v>
      </c>
      <c r="C321" s="304"/>
      <c r="D321" s="304"/>
      <c r="E321" s="304"/>
      <c r="F321" s="304"/>
      <c r="G321" s="304"/>
      <c r="H321" s="304"/>
      <c r="I321" s="304"/>
      <c r="J321" s="304"/>
      <c r="K321" s="304"/>
      <c r="L321" s="261"/>
      <c r="M321" s="196" t="s">
        <v>56</v>
      </c>
      <c r="N321" s="222">
        <f t="shared" si="120"/>
        <v>5131</v>
      </c>
      <c r="O321" s="259"/>
      <c r="P321" s="257">
        <v>0</v>
      </c>
      <c r="Q321" s="200"/>
      <c r="R321" s="199"/>
      <c r="S321" s="260">
        <f t="shared" si="128"/>
        <v>0</v>
      </c>
      <c r="T321" s="258">
        <v>0</v>
      </c>
      <c r="U321" s="196"/>
      <c r="V321" s="225">
        <v>0</v>
      </c>
      <c r="W321" s="226">
        <v>0</v>
      </c>
      <c r="X321" s="254">
        <v>0</v>
      </c>
      <c r="Y321" s="255">
        <v>0</v>
      </c>
      <c r="Z321" s="254">
        <v>0</v>
      </c>
      <c r="AA321" s="256">
        <v>0</v>
      </c>
      <c r="AB321" s="196"/>
      <c r="AC321" s="259"/>
      <c r="AD321" s="257">
        <v>0</v>
      </c>
      <c r="AE321" s="302"/>
      <c r="AF321" s="199"/>
      <c r="AG321" s="260">
        <f t="shared" si="121"/>
        <v>0</v>
      </c>
      <c r="AH321" s="258">
        <v>0</v>
      </c>
      <c r="AI321" s="196"/>
      <c r="AJ321" s="229">
        <f t="shared" si="112"/>
        <v>5131</v>
      </c>
      <c r="AK321" s="208">
        <f t="shared" si="131"/>
        <v>0</v>
      </c>
      <c r="AL321" s="234">
        <v>0</v>
      </c>
      <c r="AM321" s="201">
        <f t="shared" si="132"/>
        <v>0</v>
      </c>
      <c r="AN321" s="209">
        <f t="shared" si="132"/>
        <v>0</v>
      </c>
      <c r="AO321" s="201">
        <f t="shared" si="133"/>
        <v>0</v>
      </c>
      <c r="AP321" s="236">
        <v>0</v>
      </c>
      <c r="AQ321" s="7"/>
      <c r="AR321" s="211">
        <f t="shared" si="125"/>
        <v>0</v>
      </c>
      <c r="AS321" s="212">
        <f t="shared" si="126"/>
        <v>0</v>
      </c>
      <c r="AT321" s="213">
        <f t="shared" si="127"/>
        <v>0</v>
      </c>
      <c r="AU321" s="7"/>
      <c r="AV321" s="243">
        <f t="shared" si="129"/>
        <v>0</v>
      </c>
      <c r="AW321" s="214"/>
      <c r="AX321" s="243">
        <f t="shared" si="130"/>
        <v>0</v>
      </c>
      <c r="AY321" s="7"/>
      <c r="AZ321" s="7"/>
      <c r="BA321" s="7"/>
      <c r="BB321" s="7"/>
      <c r="BC321" s="7"/>
      <c r="BD321" s="7"/>
    </row>
    <row r="322" spans="1:56" x14ac:dyDescent="0.25">
      <c r="A322" s="218">
        <v>5139</v>
      </c>
      <c r="B322" s="219" t="s">
        <v>356</v>
      </c>
      <c r="C322" s="304"/>
      <c r="D322" s="304"/>
      <c r="E322" s="304"/>
      <c r="F322" s="304"/>
      <c r="G322" s="304"/>
      <c r="H322" s="304"/>
      <c r="I322" s="304"/>
      <c r="J322" s="304"/>
      <c r="K322" s="304"/>
      <c r="L322" s="261"/>
      <c r="M322" s="196" t="s">
        <v>56</v>
      </c>
      <c r="N322" s="222">
        <f t="shared" si="120"/>
        <v>5139</v>
      </c>
      <c r="O322" s="259"/>
      <c r="P322" s="251"/>
      <c r="Q322" s="200"/>
      <c r="R322" s="199"/>
      <c r="S322" s="260">
        <f t="shared" si="128"/>
        <v>0</v>
      </c>
      <c r="T322" s="253">
        <f>+IF(ABS(+O322+Q322)&lt;=ABS(P322+R322),-O322+P322-Q322+R322,0)</f>
        <v>0</v>
      </c>
      <c r="U322" s="196"/>
      <c r="V322" s="225">
        <v>0</v>
      </c>
      <c r="W322" s="226">
        <v>0</v>
      </c>
      <c r="X322" s="254">
        <v>0</v>
      </c>
      <c r="Y322" s="255">
        <v>0</v>
      </c>
      <c r="Z322" s="254">
        <v>0</v>
      </c>
      <c r="AA322" s="256">
        <v>0</v>
      </c>
      <c r="AB322" s="196"/>
      <c r="AC322" s="259"/>
      <c r="AD322" s="251"/>
      <c r="AE322" s="302"/>
      <c r="AF322" s="224"/>
      <c r="AG322" s="260">
        <f t="shared" si="121"/>
        <v>0</v>
      </c>
      <c r="AH322" s="253">
        <f>+IF(ABS(+AC322+AE322)&lt;=ABS(AD322+AF322),-AC322+AD322-AE322+AF322,0)</f>
        <v>0</v>
      </c>
      <c r="AI322" s="196"/>
      <c r="AJ322" s="229">
        <f t="shared" si="112"/>
        <v>5139</v>
      </c>
      <c r="AK322" s="208">
        <f t="shared" si="131"/>
        <v>0</v>
      </c>
      <c r="AL322" s="209">
        <f>+ROUND(+P322+W322+AD322,2)</f>
        <v>0</v>
      </c>
      <c r="AM322" s="201">
        <f t="shared" si="132"/>
        <v>0</v>
      </c>
      <c r="AN322" s="209">
        <f t="shared" si="132"/>
        <v>0</v>
      </c>
      <c r="AO322" s="201">
        <f t="shared" si="133"/>
        <v>0</v>
      </c>
      <c r="AP322" s="202">
        <f t="shared" si="133"/>
        <v>0</v>
      </c>
      <c r="AQ322" s="7"/>
      <c r="AR322" s="211">
        <f t="shared" si="125"/>
        <v>0</v>
      </c>
      <c r="AS322" s="212">
        <f t="shared" si="126"/>
        <v>0</v>
      </c>
      <c r="AT322" s="213">
        <f t="shared" si="127"/>
        <v>0</v>
      </c>
      <c r="AU322" s="7"/>
      <c r="AV322" s="7"/>
      <c r="AW322" s="214"/>
      <c r="AX322" s="214"/>
      <c r="AY322" s="7"/>
      <c r="AZ322" s="7"/>
      <c r="BA322" s="7"/>
      <c r="BB322" s="7"/>
      <c r="BC322" s="7"/>
      <c r="BD322" s="7"/>
    </row>
    <row r="323" spans="1:56" x14ac:dyDescent="0.25">
      <c r="A323" s="218">
        <v>5141</v>
      </c>
      <c r="B323" s="219" t="s">
        <v>357</v>
      </c>
      <c r="C323" s="304"/>
      <c r="D323" s="304"/>
      <c r="E323" s="304"/>
      <c r="F323" s="304"/>
      <c r="G323" s="304"/>
      <c r="H323" s="304"/>
      <c r="I323" s="304"/>
      <c r="J323" s="304"/>
      <c r="K323" s="304"/>
      <c r="L323" s="261"/>
      <c r="M323" s="196" t="s">
        <v>56</v>
      </c>
      <c r="N323" s="222">
        <f t="shared" si="120"/>
        <v>5141</v>
      </c>
      <c r="O323" s="259"/>
      <c r="P323" s="257">
        <v>0</v>
      </c>
      <c r="Q323" s="200"/>
      <c r="R323" s="199"/>
      <c r="S323" s="260">
        <f t="shared" si="128"/>
        <v>0</v>
      </c>
      <c r="T323" s="258">
        <v>0</v>
      </c>
      <c r="U323" s="196"/>
      <c r="V323" s="225">
        <v>0</v>
      </c>
      <c r="W323" s="226">
        <v>0</v>
      </c>
      <c r="X323" s="254">
        <v>0</v>
      </c>
      <c r="Y323" s="255">
        <v>0</v>
      </c>
      <c r="Z323" s="254">
        <v>0</v>
      </c>
      <c r="AA323" s="256">
        <v>0</v>
      </c>
      <c r="AB323" s="196"/>
      <c r="AC323" s="259"/>
      <c r="AD323" s="257">
        <v>0</v>
      </c>
      <c r="AE323" s="200"/>
      <c r="AF323" s="199"/>
      <c r="AG323" s="260">
        <f t="shared" si="121"/>
        <v>0</v>
      </c>
      <c r="AH323" s="258">
        <v>0</v>
      </c>
      <c r="AI323" s="196"/>
      <c r="AJ323" s="229">
        <f t="shared" si="112"/>
        <v>5141</v>
      </c>
      <c r="AK323" s="208">
        <f t="shared" si="131"/>
        <v>0</v>
      </c>
      <c r="AL323" s="234">
        <v>0</v>
      </c>
      <c r="AM323" s="201">
        <f t="shared" si="132"/>
        <v>0</v>
      </c>
      <c r="AN323" s="209">
        <f t="shared" si="132"/>
        <v>0</v>
      </c>
      <c r="AO323" s="201">
        <f t="shared" si="133"/>
        <v>0</v>
      </c>
      <c r="AP323" s="236">
        <v>0</v>
      </c>
      <c r="AQ323" s="7"/>
      <c r="AR323" s="211">
        <f t="shared" si="125"/>
        <v>0</v>
      </c>
      <c r="AS323" s="212">
        <f t="shared" si="126"/>
        <v>0</v>
      </c>
      <c r="AT323" s="213">
        <f t="shared" si="127"/>
        <v>0</v>
      </c>
      <c r="AU323" s="7"/>
      <c r="AV323" s="243">
        <f>+IF(OR(ROUND(P323,2)+ROUND(R323,2)&gt;+ROUND(O323,2)+ROUND(Q323,2),+ABS(ROUND(P323,2)+ROUND(R323,2))&gt;+ABS(ROUND(O323,2)+ROUND(Q323,2))),+(ROUND(P323,2)+ROUND(R323,2))-(ROUND(O323,2)+ROUND(Q323,2)),0)</f>
        <v>0</v>
      </c>
      <c r="AW323" s="214"/>
      <c r="AX323" s="243">
        <f>+IF(OR(ROUND(AD323,2)+ROUND(AF323,2)&gt;+ROUND(AC323,2)+ROUND(AE323,2),+ABS(ROUND(AD323,2)+ROUND(AF323,2))&gt;+ABS(ROUND(AC323,2)+ROUND(AE323,2))),+(ROUND(AD323,2)+ROUND(AF323,2))-(ROUND(AC323,2)+ROUND(AE323,2)),0)</f>
        <v>0</v>
      </c>
      <c r="AY323" s="7"/>
      <c r="AZ323" s="7"/>
      <c r="BA323" s="7"/>
      <c r="BB323" s="7"/>
      <c r="BC323" s="7"/>
      <c r="BD323" s="7"/>
    </row>
    <row r="324" spans="1:56" x14ac:dyDescent="0.25">
      <c r="A324" s="218">
        <v>5142</v>
      </c>
      <c r="B324" s="219" t="s">
        <v>358</v>
      </c>
      <c r="C324" s="304"/>
      <c r="D324" s="304"/>
      <c r="E324" s="304"/>
      <c r="F324" s="304"/>
      <c r="G324" s="304"/>
      <c r="H324" s="304"/>
      <c r="I324" s="304"/>
      <c r="J324" s="304"/>
      <c r="K324" s="304"/>
      <c r="L324" s="261"/>
      <c r="M324" s="196" t="s">
        <v>56</v>
      </c>
      <c r="N324" s="222">
        <f t="shared" si="120"/>
        <v>5142</v>
      </c>
      <c r="O324" s="259"/>
      <c r="P324" s="257">
        <v>0</v>
      </c>
      <c r="Q324" s="200"/>
      <c r="R324" s="199"/>
      <c r="S324" s="260">
        <f t="shared" si="128"/>
        <v>0</v>
      </c>
      <c r="T324" s="258">
        <v>0</v>
      </c>
      <c r="U324" s="196"/>
      <c r="V324" s="225">
        <v>0</v>
      </c>
      <c r="W324" s="226">
        <v>0</v>
      </c>
      <c r="X324" s="254">
        <v>0</v>
      </c>
      <c r="Y324" s="255">
        <v>0</v>
      </c>
      <c r="Z324" s="254">
        <v>0</v>
      </c>
      <c r="AA324" s="256">
        <v>0</v>
      </c>
      <c r="AB324" s="196"/>
      <c r="AC324" s="259"/>
      <c r="AD324" s="257">
        <v>0</v>
      </c>
      <c r="AE324" s="200"/>
      <c r="AF324" s="199"/>
      <c r="AG324" s="260">
        <f t="shared" si="121"/>
        <v>0</v>
      </c>
      <c r="AH324" s="258">
        <v>0</v>
      </c>
      <c r="AI324" s="196"/>
      <c r="AJ324" s="229">
        <f t="shared" si="112"/>
        <v>5142</v>
      </c>
      <c r="AK324" s="208">
        <f t="shared" si="131"/>
        <v>0</v>
      </c>
      <c r="AL324" s="234">
        <v>0</v>
      </c>
      <c r="AM324" s="201">
        <f t="shared" si="132"/>
        <v>0</v>
      </c>
      <c r="AN324" s="209">
        <f t="shared" si="132"/>
        <v>0</v>
      </c>
      <c r="AO324" s="201">
        <f t="shared" si="133"/>
        <v>0</v>
      </c>
      <c r="AP324" s="236">
        <v>0</v>
      </c>
      <c r="AQ324" s="7"/>
      <c r="AR324" s="211">
        <f t="shared" si="125"/>
        <v>0</v>
      </c>
      <c r="AS324" s="212">
        <f t="shared" si="126"/>
        <v>0</v>
      </c>
      <c r="AT324" s="213">
        <f t="shared" si="127"/>
        <v>0</v>
      </c>
      <c r="AU324" s="7"/>
      <c r="AV324" s="243">
        <f>+IF(OR(ROUND(P324,2)+ROUND(R324,2)&gt;+ROUND(O324,2)+ROUND(Q324,2),+ABS(ROUND(P324,2)+ROUND(R324,2))&gt;+ABS(ROUND(O324,2)+ROUND(Q324,2))),+(ROUND(P324,2)+ROUND(R324,2))-(ROUND(O324,2)+ROUND(Q324,2)),0)</f>
        <v>0</v>
      </c>
      <c r="AW324" s="214"/>
      <c r="AX324" s="243">
        <f>+IF(OR(ROUND(AD324,2)+ROUND(AF324,2)&gt;+ROUND(AC324,2)+ROUND(AE324,2),+ABS(ROUND(AD324,2)+ROUND(AF324,2))&gt;+ABS(ROUND(AC324,2)+ROUND(AE324,2))),+(ROUND(AD324,2)+ROUND(AF324,2))-(ROUND(AC324,2)+ROUND(AE324,2)),0)</f>
        <v>0</v>
      </c>
      <c r="AY324" s="7"/>
      <c r="AZ324" s="7"/>
      <c r="BA324" s="7"/>
      <c r="BB324" s="7"/>
      <c r="BC324" s="7"/>
      <c r="BD324" s="7"/>
    </row>
    <row r="325" spans="1:56" x14ac:dyDescent="0.25">
      <c r="A325" s="218">
        <v>5143</v>
      </c>
      <c r="B325" s="219" t="s">
        <v>359</v>
      </c>
      <c r="C325" s="220"/>
      <c r="D325" s="220"/>
      <c r="E325" s="220"/>
      <c r="F325" s="220"/>
      <c r="G325" s="220"/>
      <c r="H325" s="220"/>
      <c r="I325" s="220"/>
      <c r="J325" s="220"/>
      <c r="K325" s="220"/>
      <c r="L325" s="261"/>
      <c r="M325" s="196" t="s">
        <v>56</v>
      </c>
      <c r="N325" s="222">
        <f t="shared" si="120"/>
        <v>5143</v>
      </c>
      <c r="O325" s="259"/>
      <c r="P325" s="257">
        <v>0</v>
      </c>
      <c r="Q325" s="200"/>
      <c r="R325" s="199"/>
      <c r="S325" s="260">
        <f t="shared" si="128"/>
        <v>0</v>
      </c>
      <c r="T325" s="258">
        <v>0</v>
      </c>
      <c r="U325" s="196"/>
      <c r="V325" s="225">
        <v>0</v>
      </c>
      <c r="W325" s="226">
        <v>0</v>
      </c>
      <c r="X325" s="254">
        <v>0</v>
      </c>
      <c r="Y325" s="255">
        <v>0</v>
      </c>
      <c r="Z325" s="254">
        <v>0</v>
      </c>
      <c r="AA325" s="256">
        <v>0</v>
      </c>
      <c r="AB325" s="196"/>
      <c r="AC325" s="259"/>
      <c r="AD325" s="257">
        <v>0</v>
      </c>
      <c r="AE325" s="200"/>
      <c r="AF325" s="199"/>
      <c r="AG325" s="260">
        <f t="shared" si="121"/>
        <v>0</v>
      </c>
      <c r="AH325" s="258">
        <v>0</v>
      </c>
      <c r="AI325" s="196"/>
      <c r="AJ325" s="229">
        <f t="shared" si="112"/>
        <v>5143</v>
      </c>
      <c r="AK325" s="208">
        <f t="shared" si="131"/>
        <v>0</v>
      </c>
      <c r="AL325" s="234">
        <v>0</v>
      </c>
      <c r="AM325" s="201">
        <f t="shared" si="132"/>
        <v>0</v>
      </c>
      <c r="AN325" s="209">
        <f t="shared" si="132"/>
        <v>0</v>
      </c>
      <c r="AO325" s="201">
        <f t="shared" si="133"/>
        <v>0</v>
      </c>
      <c r="AP325" s="236">
        <v>0</v>
      </c>
      <c r="AQ325" s="7"/>
      <c r="AR325" s="211">
        <f t="shared" si="125"/>
        <v>0</v>
      </c>
      <c r="AS325" s="212">
        <f t="shared" si="126"/>
        <v>0</v>
      </c>
      <c r="AT325" s="213">
        <f t="shared" si="127"/>
        <v>0</v>
      </c>
      <c r="AU325" s="7"/>
      <c r="AV325" s="243">
        <f>+IF(OR(ROUND(P325,2)+ROUND(R325,2)&gt;+ROUND(O325,2)+ROUND(Q325,2),+ABS(ROUND(P325,2)+ROUND(R325,2))&gt;+ABS(ROUND(O325,2)+ROUND(Q325,2))),+(ROUND(P325,2)+ROUND(R325,2))-(ROUND(O325,2)+ROUND(Q325,2)),0)</f>
        <v>0</v>
      </c>
      <c r="AW325" s="214"/>
      <c r="AX325" s="243">
        <f>+IF(OR(ROUND(AD325,2)+ROUND(AF325,2)&gt;+ROUND(AC325,2)+ROUND(AE325,2),+ABS(ROUND(AD325,2)+ROUND(AF325,2))&gt;+ABS(ROUND(AC325,2)+ROUND(AE325,2))),+(ROUND(AD325,2)+ROUND(AF325,2))-(ROUND(AC325,2)+ROUND(AE325,2)),0)</f>
        <v>0</v>
      </c>
      <c r="AY325" s="7"/>
      <c r="AZ325" s="7"/>
      <c r="BA325" s="7"/>
      <c r="BB325" s="7"/>
      <c r="BC325" s="7"/>
      <c r="BD325" s="7"/>
    </row>
    <row r="326" spans="1:56" x14ac:dyDescent="0.25">
      <c r="A326" s="218">
        <v>5144</v>
      </c>
      <c r="B326" s="219" t="s">
        <v>360</v>
      </c>
      <c r="C326" s="220"/>
      <c r="D326" s="220"/>
      <c r="E326" s="220"/>
      <c r="F326" s="220"/>
      <c r="G326" s="220"/>
      <c r="H326" s="220"/>
      <c r="I326" s="220"/>
      <c r="J326" s="220"/>
      <c r="K326" s="220"/>
      <c r="L326" s="261"/>
      <c r="M326" s="196" t="s">
        <v>56</v>
      </c>
      <c r="N326" s="222">
        <f t="shared" si="120"/>
        <v>5144</v>
      </c>
      <c r="O326" s="259"/>
      <c r="P326" s="257">
        <v>0</v>
      </c>
      <c r="Q326" s="200"/>
      <c r="R326" s="199"/>
      <c r="S326" s="260">
        <f t="shared" si="128"/>
        <v>0</v>
      </c>
      <c r="T326" s="258">
        <v>0</v>
      </c>
      <c r="U326" s="196"/>
      <c r="V326" s="225">
        <v>0</v>
      </c>
      <c r="W326" s="226">
        <v>0</v>
      </c>
      <c r="X326" s="254">
        <v>0</v>
      </c>
      <c r="Y326" s="255">
        <v>0</v>
      </c>
      <c r="Z326" s="254">
        <v>0</v>
      </c>
      <c r="AA326" s="256">
        <v>0</v>
      </c>
      <c r="AB326" s="196"/>
      <c r="AC326" s="259"/>
      <c r="AD326" s="257">
        <v>0</v>
      </c>
      <c r="AE326" s="302"/>
      <c r="AF326" s="199"/>
      <c r="AG326" s="260">
        <f t="shared" si="121"/>
        <v>0</v>
      </c>
      <c r="AH326" s="258">
        <v>0</v>
      </c>
      <c r="AI326" s="196"/>
      <c r="AJ326" s="229">
        <f t="shared" si="112"/>
        <v>5144</v>
      </c>
      <c r="AK326" s="208">
        <f t="shared" si="131"/>
        <v>0</v>
      </c>
      <c r="AL326" s="234">
        <v>0</v>
      </c>
      <c r="AM326" s="201">
        <f t="shared" si="132"/>
        <v>0</v>
      </c>
      <c r="AN326" s="209">
        <f t="shared" si="132"/>
        <v>0</v>
      </c>
      <c r="AO326" s="201">
        <f t="shared" si="133"/>
        <v>0</v>
      </c>
      <c r="AP326" s="236">
        <v>0</v>
      </c>
      <c r="AQ326" s="7"/>
      <c r="AR326" s="211">
        <f t="shared" si="125"/>
        <v>0</v>
      </c>
      <c r="AS326" s="212">
        <f t="shared" si="126"/>
        <v>0</v>
      </c>
      <c r="AT326" s="213">
        <f t="shared" si="127"/>
        <v>0</v>
      </c>
      <c r="AU326" s="7"/>
      <c r="AV326" s="243">
        <f>+IF(OR(ROUND(P326,2)+ROUND(R326,2)&gt;+ROUND(O326,2)+ROUND(Q326,2),+ABS(ROUND(P326,2)+ROUND(R326,2))&gt;+ABS(ROUND(O326,2)+ROUND(Q326,2))),+(ROUND(P326,2)+ROUND(R326,2))-(ROUND(O326,2)+ROUND(Q326,2)),0)</f>
        <v>0</v>
      </c>
      <c r="AW326" s="214"/>
      <c r="AX326" s="243">
        <f>+IF(OR(ROUND(AD326,2)+ROUND(AF326,2)&gt;+ROUND(AC326,2)+ROUND(AE326,2),+ABS(ROUND(AD326,2)+ROUND(AF326,2))&gt;+ABS(ROUND(AC326,2)+ROUND(AE326,2))),+(ROUND(AD326,2)+ROUND(AF326,2))-(ROUND(AC326,2)+ROUND(AE326,2)),0)</f>
        <v>0</v>
      </c>
      <c r="AY326" s="7"/>
      <c r="AZ326" s="7"/>
      <c r="BA326" s="7"/>
      <c r="BB326" s="7"/>
      <c r="BC326" s="7"/>
      <c r="BD326" s="7"/>
    </row>
    <row r="327" spans="1:56" x14ac:dyDescent="0.25">
      <c r="A327" s="218">
        <v>5145</v>
      </c>
      <c r="B327" s="219" t="s">
        <v>361</v>
      </c>
      <c r="C327" s="220"/>
      <c r="D327" s="220"/>
      <c r="E327" s="220"/>
      <c r="F327" s="220"/>
      <c r="G327" s="220"/>
      <c r="H327" s="220"/>
      <c r="I327" s="220"/>
      <c r="J327" s="220"/>
      <c r="K327" s="220"/>
      <c r="L327" s="261"/>
      <c r="M327" s="196" t="s">
        <v>56</v>
      </c>
      <c r="N327" s="222">
        <f t="shared" si="120"/>
        <v>5145</v>
      </c>
      <c r="O327" s="259"/>
      <c r="P327" s="251"/>
      <c r="Q327" s="200"/>
      <c r="R327" s="199"/>
      <c r="S327" s="260">
        <f t="shared" si="128"/>
        <v>0</v>
      </c>
      <c r="T327" s="253">
        <f>+IF(ABS(+O327+Q327)&lt;=ABS(P327+R327),-O327+P327-Q327+R327,0)</f>
        <v>0</v>
      </c>
      <c r="U327" s="196"/>
      <c r="V327" s="225">
        <v>0</v>
      </c>
      <c r="W327" s="226">
        <v>0</v>
      </c>
      <c r="X327" s="254">
        <v>0</v>
      </c>
      <c r="Y327" s="255">
        <v>0</v>
      </c>
      <c r="Z327" s="254">
        <v>0</v>
      </c>
      <c r="AA327" s="256">
        <v>0</v>
      </c>
      <c r="AB327" s="196"/>
      <c r="AC327" s="259"/>
      <c r="AD327" s="251"/>
      <c r="AE327" s="302"/>
      <c r="AF327" s="224"/>
      <c r="AG327" s="260">
        <f t="shared" si="121"/>
        <v>0</v>
      </c>
      <c r="AH327" s="253">
        <f>+IF(ABS(+AC327+AE327)&lt;=ABS(AD327+AF327),-AC327+AD327-AE327+AF327,0)</f>
        <v>0</v>
      </c>
      <c r="AI327" s="196"/>
      <c r="AJ327" s="229">
        <f t="shared" si="112"/>
        <v>5145</v>
      </c>
      <c r="AK327" s="208">
        <f t="shared" si="131"/>
        <v>0</v>
      </c>
      <c r="AL327" s="209">
        <f>+ROUND(+P327+W327+AD327,2)</f>
        <v>0</v>
      </c>
      <c r="AM327" s="201">
        <f t="shared" si="132"/>
        <v>0</v>
      </c>
      <c r="AN327" s="209">
        <f t="shared" si="132"/>
        <v>0</v>
      </c>
      <c r="AO327" s="201">
        <f t="shared" si="133"/>
        <v>0</v>
      </c>
      <c r="AP327" s="202">
        <f t="shared" si="133"/>
        <v>0</v>
      </c>
      <c r="AQ327" s="7"/>
      <c r="AR327" s="211">
        <f t="shared" si="125"/>
        <v>0</v>
      </c>
      <c r="AS327" s="212">
        <f t="shared" si="126"/>
        <v>0</v>
      </c>
      <c r="AT327" s="213">
        <f t="shared" si="127"/>
        <v>0</v>
      </c>
      <c r="AU327" s="7"/>
      <c r="AV327" s="7"/>
      <c r="AW327" s="214"/>
      <c r="AX327" s="214"/>
      <c r="AY327" s="7"/>
      <c r="AZ327" s="7"/>
      <c r="BA327" s="7"/>
      <c r="BB327" s="7"/>
      <c r="BC327" s="7"/>
      <c r="BD327" s="7"/>
    </row>
    <row r="328" spans="1:56" x14ac:dyDescent="0.25">
      <c r="A328" s="218">
        <v>5146</v>
      </c>
      <c r="B328" s="219" t="s">
        <v>362</v>
      </c>
      <c r="C328" s="220"/>
      <c r="D328" s="220"/>
      <c r="E328" s="220"/>
      <c r="F328" s="220"/>
      <c r="G328" s="220"/>
      <c r="H328" s="220"/>
      <c r="I328" s="220"/>
      <c r="J328" s="220"/>
      <c r="K328" s="220"/>
      <c r="L328" s="261"/>
      <c r="M328" s="196" t="s">
        <v>56</v>
      </c>
      <c r="N328" s="222">
        <f t="shared" si="120"/>
        <v>5146</v>
      </c>
      <c r="O328" s="259"/>
      <c r="P328" s="251"/>
      <c r="Q328" s="200"/>
      <c r="R328" s="199"/>
      <c r="S328" s="260">
        <f t="shared" si="128"/>
        <v>0</v>
      </c>
      <c r="T328" s="253">
        <f>+IF(ABS(+O328+Q328)&lt;=ABS(P328+R328),-O328+P328-Q328+R328,0)</f>
        <v>0</v>
      </c>
      <c r="U328" s="196"/>
      <c r="V328" s="225">
        <v>0</v>
      </c>
      <c r="W328" s="226">
        <v>0</v>
      </c>
      <c r="X328" s="254">
        <v>0</v>
      </c>
      <c r="Y328" s="255">
        <v>0</v>
      </c>
      <c r="Z328" s="254">
        <v>0</v>
      </c>
      <c r="AA328" s="256">
        <v>0</v>
      </c>
      <c r="AB328" s="196"/>
      <c r="AC328" s="259"/>
      <c r="AD328" s="251"/>
      <c r="AE328" s="200"/>
      <c r="AF328" s="199"/>
      <c r="AG328" s="260">
        <f t="shared" si="121"/>
        <v>0</v>
      </c>
      <c r="AH328" s="253">
        <f>+IF(ABS(+AC328+AE328)&lt;=ABS(AD328+AF328),-AC328+AD328-AE328+AF328,0)</f>
        <v>0</v>
      </c>
      <c r="AI328" s="196"/>
      <c r="AJ328" s="229">
        <f t="shared" si="112"/>
        <v>5146</v>
      </c>
      <c r="AK328" s="208">
        <f t="shared" si="131"/>
        <v>0</v>
      </c>
      <c r="AL328" s="209">
        <f>+ROUND(+P328+W328+AD328,2)</f>
        <v>0</v>
      </c>
      <c r="AM328" s="201">
        <f t="shared" si="132"/>
        <v>0</v>
      </c>
      <c r="AN328" s="209">
        <f t="shared" si="132"/>
        <v>0</v>
      </c>
      <c r="AO328" s="201">
        <f t="shared" si="133"/>
        <v>0</v>
      </c>
      <c r="AP328" s="202">
        <f t="shared" si="133"/>
        <v>0</v>
      </c>
      <c r="AQ328" s="7"/>
      <c r="AR328" s="211">
        <f t="shared" si="125"/>
        <v>0</v>
      </c>
      <c r="AS328" s="212">
        <f t="shared" si="126"/>
        <v>0</v>
      </c>
      <c r="AT328" s="213">
        <f t="shared" si="127"/>
        <v>0</v>
      </c>
      <c r="AU328" s="7"/>
      <c r="AV328" s="7"/>
      <c r="AW328" s="214"/>
      <c r="AX328" s="214"/>
      <c r="AY328" s="7"/>
      <c r="AZ328" s="7"/>
      <c r="BA328" s="7"/>
      <c r="BB328" s="7"/>
      <c r="BC328" s="7"/>
      <c r="BD328" s="7"/>
    </row>
    <row r="329" spans="1:56" x14ac:dyDescent="0.25">
      <c r="A329" s="218">
        <v>5147</v>
      </c>
      <c r="B329" s="219" t="s">
        <v>363</v>
      </c>
      <c r="C329" s="220"/>
      <c r="D329" s="220"/>
      <c r="E329" s="220"/>
      <c r="F329" s="220"/>
      <c r="G329" s="220"/>
      <c r="H329" s="220"/>
      <c r="I329" s="220"/>
      <c r="J329" s="220"/>
      <c r="K329" s="220"/>
      <c r="L329" s="261"/>
      <c r="M329" s="196" t="s">
        <v>56</v>
      </c>
      <c r="N329" s="222">
        <f t="shared" si="120"/>
        <v>5147</v>
      </c>
      <c r="O329" s="259"/>
      <c r="P329" s="251"/>
      <c r="Q329" s="200"/>
      <c r="R329" s="199"/>
      <c r="S329" s="260">
        <f t="shared" si="128"/>
        <v>0</v>
      </c>
      <c r="T329" s="253">
        <f>+IF(ABS(+O329+Q329)&lt;=ABS(P329+R329),-O329+P329-Q329+R329,0)</f>
        <v>0</v>
      </c>
      <c r="U329" s="196"/>
      <c r="V329" s="225">
        <v>0</v>
      </c>
      <c r="W329" s="226">
        <v>0</v>
      </c>
      <c r="X329" s="254">
        <v>0</v>
      </c>
      <c r="Y329" s="255">
        <v>0</v>
      </c>
      <c r="Z329" s="254">
        <v>0</v>
      </c>
      <c r="AA329" s="256">
        <v>0</v>
      </c>
      <c r="AB329" s="196"/>
      <c r="AC329" s="259"/>
      <c r="AD329" s="251"/>
      <c r="AE329" s="200"/>
      <c r="AF329" s="199"/>
      <c r="AG329" s="260">
        <f t="shared" si="121"/>
        <v>0</v>
      </c>
      <c r="AH329" s="253">
        <f>+IF(ABS(+AC329+AE329)&lt;=ABS(AD329+AF329),-AC329+AD329-AE329+AF329,0)</f>
        <v>0</v>
      </c>
      <c r="AI329" s="196"/>
      <c r="AJ329" s="229">
        <f t="shared" si="112"/>
        <v>5147</v>
      </c>
      <c r="AK329" s="208">
        <f t="shared" si="131"/>
        <v>0</v>
      </c>
      <c r="AL329" s="209">
        <f>+ROUND(+P329+W329+AD329,2)</f>
        <v>0</v>
      </c>
      <c r="AM329" s="201">
        <f t="shared" si="132"/>
        <v>0</v>
      </c>
      <c r="AN329" s="209">
        <f t="shared" si="132"/>
        <v>0</v>
      </c>
      <c r="AO329" s="201">
        <f t="shared" si="133"/>
        <v>0</v>
      </c>
      <c r="AP329" s="202">
        <f t="shared" si="133"/>
        <v>0</v>
      </c>
      <c r="AQ329" s="7"/>
      <c r="AR329" s="211">
        <f t="shared" si="125"/>
        <v>0</v>
      </c>
      <c r="AS329" s="212">
        <f t="shared" si="126"/>
        <v>0</v>
      </c>
      <c r="AT329" s="213">
        <f t="shared" si="127"/>
        <v>0</v>
      </c>
      <c r="AU329" s="7"/>
      <c r="AV329" s="7"/>
      <c r="AW329" s="214"/>
      <c r="AX329" s="214"/>
      <c r="AY329" s="7"/>
      <c r="AZ329" s="7"/>
      <c r="BA329" s="7"/>
      <c r="BB329" s="7"/>
      <c r="BC329" s="7"/>
      <c r="BD329" s="7"/>
    </row>
    <row r="330" spans="1:56" x14ac:dyDescent="0.25">
      <c r="A330" s="218">
        <v>5148</v>
      </c>
      <c r="B330" s="219" t="s">
        <v>364</v>
      </c>
      <c r="C330" s="220"/>
      <c r="D330" s="220"/>
      <c r="E330" s="220"/>
      <c r="F330" s="220"/>
      <c r="G330" s="220"/>
      <c r="H330" s="220"/>
      <c r="I330" s="220"/>
      <c r="J330" s="220"/>
      <c r="K330" s="220"/>
      <c r="L330" s="261"/>
      <c r="M330" s="196" t="s">
        <v>56</v>
      </c>
      <c r="N330" s="222">
        <f t="shared" si="120"/>
        <v>5148</v>
      </c>
      <c r="O330" s="259"/>
      <c r="P330" s="251"/>
      <c r="Q330" s="200"/>
      <c r="R330" s="199"/>
      <c r="S330" s="260">
        <f t="shared" si="128"/>
        <v>0</v>
      </c>
      <c r="T330" s="253">
        <f>+IF(ABS(+O330+Q330)&lt;=ABS(P330+R330),-O330+P330-Q330+R330,0)</f>
        <v>0</v>
      </c>
      <c r="U330" s="196"/>
      <c r="V330" s="225">
        <v>0</v>
      </c>
      <c r="W330" s="226">
        <v>0</v>
      </c>
      <c r="X330" s="254">
        <v>0</v>
      </c>
      <c r="Y330" s="255">
        <v>0</v>
      </c>
      <c r="Z330" s="254">
        <v>0</v>
      </c>
      <c r="AA330" s="256">
        <v>0</v>
      </c>
      <c r="AB330" s="196"/>
      <c r="AC330" s="259"/>
      <c r="AD330" s="251"/>
      <c r="AE330" s="200"/>
      <c r="AF330" s="199"/>
      <c r="AG330" s="260">
        <f t="shared" si="121"/>
        <v>0</v>
      </c>
      <c r="AH330" s="253">
        <f>+IF(ABS(+AC330+AE330)&lt;=ABS(AD330+AF330),-AC330+AD330-AE330+AF330,0)</f>
        <v>0</v>
      </c>
      <c r="AI330" s="196"/>
      <c r="AJ330" s="229">
        <f t="shared" si="112"/>
        <v>5148</v>
      </c>
      <c r="AK330" s="208">
        <f t="shared" si="131"/>
        <v>0</v>
      </c>
      <c r="AL330" s="209">
        <f>+ROUND(+P330+W330+AD330,2)</f>
        <v>0</v>
      </c>
      <c r="AM330" s="201">
        <f t="shared" si="132"/>
        <v>0</v>
      </c>
      <c r="AN330" s="209">
        <f t="shared" si="132"/>
        <v>0</v>
      </c>
      <c r="AO330" s="201">
        <f t="shared" si="133"/>
        <v>0</v>
      </c>
      <c r="AP330" s="202">
        <f t="shared" si="133"/>
        <v>0</v>
      </c>
      <c r="AQ330" s="7"/>
      <c r="AR330" s="211">
        <f t="shared" si="125"/>
        <v>0</v>
      </c>
      <c r="AS330" s="212">
        <f t="shared" si="126"/>
        <v>0</v>
      </c>
      <c r="AT330" s="213">
        <f t="shared" si="127"/>
        <v>0</v>
      </c>
      <c r="AU330" s="7"/>
      <c r="AV330" s="7"/>
      <c r="AW330" s="214"/>
      <c r="AX330" s="214"/>
      <c r="AY330" s="7"/>
      <c r="AZ330" s="7"/>
      <c r="BA330" s="7"/>
      <c r="BB330" s="7"/>
      <c r="BC330" s="7"/>
      <c r="BD330" s="7"/>
    </row>
    <row r="331" spans="1:56" x14ac:dyDescent="0.25">
      <c r="A331" s="218">
        <v>5181</v>
      </c>
      <c r="B331" s="219" t="s">
        <v>365</v>
      </c>
      <c r="C331" s="220"/>
      <c r="D331" s="220"/>
      <c r="E331" s="220"/>
      <c r="F331" s="220"/>
      <c r="G331" s="220"/>
      <c r="H331" s="220"/>
      <c r="I331" s="220"/>
      <c r="J331" s="220"/>
      <c r="K331" s="220"/>
      <c r="L331" s="261"/>
      <c r="M331" s="196" t="s">
        <v>56</v>
      </c>
      <c r="N331" s="222">
        <f t="shared" si="120"/>
        <v>5181</v>
      </c>
      <c r="O331" s="259"/>
      <c r="P331" s="257">
        <v>0</v>
      </c>
      <c r="Q331" s="200"/>
      <c r="R331" s="199"/>
      <c r="S331" s="260">
        <f t="shared" si="128"/>
        <v>0</v>
      </c>
      <c r="T331" s="258">
        <v>0</v>
      </c>
      <c r="U331" s="196"/>
      <c r="V331" s="225">
        <v>0</v>
      </c>
      <c r="W331" s="226">
        <v>0</v>
      </c>
      <c r="X331" s="254">
        <v>0</v>
      </c>
      <c r="Y331" s="255">
        <v>0</v>
      </c>
      <c r="Z331" s="254">
        <v>0</v>
      </c>
      <c r="AA331" s="256">
        <v>0</v>
      </c>
      <c r="AB331" s="196"/>
      <c r="AC331" s="259"/>
      <c r="AD331" s="257">
        <v>0</v>
      </c>
      <c r="AE331" s="302"/>
      <c r="AF331" s="199"/>
      <c r="AG331" s="260">
        <f t="shared" si="121"/>
        <v>0</v>
      </c>
      <c r="AH331" s="258">
        <v>0</v>
      </c>
      <c r="AI331" s="196"/>
      <c r="AJ331" s="229">
        <f t="shared" si="112"/>
        <v>5181</v>
      </c>
      <c r="AK331" s="208">
        <f t="shared" si="131"/>
        <v>0</v>
      </c>
      <c r="AL331" s="234">
        <v>0</v>
      </c>
      <c r="AM331" s="201">
        <f t="shared" si="132"/>
        <v>0</v>
      </c>
      <c r="AN331" s="209">
        <f t="shared" si="132"/>
        <v>0</v>
      </c>
      <c r="AO331" s="201">
        <f t="shared" si="133"/>
        <v>0</v>
      </c>
      <c r="AP331" s="236">
        <v>0</v>
      </c>
      <c r="AQ331" s="7"/>
      <c r="AR331" s="211">
        <f>+ROUND(+SUM(AK331-AL331)-SUM(O331-P331)-SUM(V331-W331)-SUM(AC331-AD331),2)</f>
        <v>0</v>
      </c>
      <c r="AS331" s="212">
        <f>+ROUND(+SUM(AM331-AN331)-SUM(Q331-R331)-SUM(X331-Y331)-SUM(AE331-AF331),2)</f>
        <v>0</v>
      </c>
      <c r="AT331" s="213">
        <f>+ROUND(+SUM(AO331-AP331)-SUM(S331-T331)-SUM(Z331-AA331)-SUM(AG331-AH331),2)</f>
        <v>0</v>
      </c>
      <c r="AU331" s="7"/>
      <c r="AV331" s="243">
        <f t="shared" ref="AV331:AV336" si="134">+IF(OR(ROUND(P331,2)+ROUND(R331,2)&gt;+ROUND(O331,2)+ROUND(Q331,2),+ABS(ROUND(P331,2)+ROUND(R331,2))&gt;+ABS(ROUND(O331,2)+ROUND(Q331,2))),+(ROUND(P331,2)+ROUND(R331,2))-(ROUND(O331,2)+ROUND(Q331,2)),0)</f>
        <v>0</v>
      </c>
      <c r="AW331" s="214"/>
      <c r="AX331" s="243">
        <f t="shared" ref="AX331:AX336" si="135">+IF(OR(ROUND(AD331,2)+ROUND(AF331,2)&gt;+ROUND(AC331,2)+ROUND(AE331,2),+ABS(ROUND(AD331,2)+ROUND(AF331,2))&gt;+ABS(ROUND(AC331,2)+ROUND(AE331,2))),+(ROUND(AD331,2)+ROUND(AF331,2))-(ROUND(AC331,2)+ROUND(AE331,2)),0)</f>
        <v>0</v>
      </c>
      <c r="AY331" s="7"/>
      <c r="AZ331" s="7"/>
      <c r="BA331" s="7"/>
      <c r="BB331" s="7"/>
      <c r="BC331" s="7"/>
      <c r="BD331" s="7"/>
    </row>
    <row r="332" spans="1:56" x14ac:dyDescent="0.25">
      <c r="A332" s="218">
        <v>5184</v>
      </c>
      <c r="B332" s="219" t="s">
        <v>366</v>
      </c>
      <c r="C332" s="220"/>
      <c r="D332" s="220"/>
      <c r="E332" s="220"/>
      <c r="F332" s="220"/>
      <c r="G332" s="220"/>
      <c r="H332" s="220"/>
      <c r="I332" s="220"/>
      <c r="J332" s="220"/>
      <c r="K332" s="220"/>
      <c r="L332" s="261"/>
      <c r="M332" s="196" t="s">
        <v>56</v>
      </c>
      <c r="N332" s="222">
        <f t="shared" si="120"/>
        <v>5184</v>
      </c>
      <c r="O332" s="259"/>
      <c r="P332" s="257">
        <v>0</v>
      </c>
      <c r="Q332" s="200"/>
      <c r="R332" s="199"/>
      <c r="S332" s="260">
        <f t="shared" si="128"/>
        <v>0</v>
      </c>
      <c r="T332" s="258">
        <v>0</v>
      </c>
      <c r="U332" s="196"/>
      <c r="V332" s="225">
        <v>0</v>
      </c>
      <c r="W332" s="226">
        <v>0</v>
      </c>
      <c r="X332" s="254">
        <v>0</v>
      </c>
      <c r="Y332" s="255">
        <v>0</v>
      </c>
      <c r="Z332" s="254">
        <v>0</v>
      </c>
      <c r="AA332" s="256">
        <v>0</v>
      </c>
      <c r="AB332" s="196"/>
      <c r="AC332" s="259"/>
      <c r="AD332" s="257">
        <v>0</v>
      </c>
      <c r="AE332" s="302"/>
      <c r="AF332" s="199"/>
      <c r="AG332" s="260">
        <f t="shared" si="121"/>
        <v>0</v>
      </c>
      <c r="AH332" s="258">
        <v>0</v>
      </c>
      <c r="AI332" s="196"/>
      <c r="AJ332" s="229">
        <f t="shared" si="112"/>
        <v>5184</v>
      </c>
      <c r="AK332" s="208">
        <f t="shared" si="131"/>
        <v>0</v>
      </c>
      <c r="AL332" s="234">
        <v>0</v>
      </c>
      <c r="AM332" s="201">
        <f t="shared" si="132"/>
        <v>0</v>
      </c>
      <c r="AN332" s="209">
        <f t="shared" si="132"/>
        <v>0</v>
      </c>
      <c r="AO332" s="201">
        <f t="shared" si="133"/>
        <v>0</v>
      </c>
      <c r="AP332" s="236">
        <v>0</v>
      </c>
      <c r="AQ332" s="7"/>
      <c r="AR332" s="211">
        <f>+ROUND(+SUM(AK332-AL332)-SUM(O332-P332)-SUM(V332-W332)-SUM(AC332-AD332),2)</f>
        <v>0</v>
      </c>
      <c r="AS332" s="212">
        <f>+ROUND(+SUM(AM332-AN332)-SUM(Q332-R332)-SUM(X332-Y332)-SUM(AE332-AF332),2)</f>
        <v>0</v>
      </c>
      <c r="AT332" s="213">
        <f>+ROUND(+SUM(AO332-AP332)-SUM(S332-T332)-SUM(Z332-AA332)-SUM(AG332-AH332),2)</f>
        <v>0</v>
      </c>
      <c r="AU332" s="7"/>
      <c r="AV332" s="243">
        <f t="shared" si="134"/>
        <v>0</v>
      </c>
      <c r="AW332" s="214"/>
      <c r="AX332" s="243">
        <f t="shared" si="135"/>
        <v>0</v>
      </c>
      <c r="AY332" s="7"/>
      <c r="AZ332" s="7"/>
      <c r="BA332" s="7"/>
      <c r="BB332" s="7"/>
      <c r="BC332" s="7"/>
      <c r="BD332" s="7"/>
    </row>
    <row r="333" spans="1:56" x14ac:dyDescent="0.25">
      <c r="A333" s="218">
        <v>5186</v>
      </c>
      <c r="B333" s="219" t="s">
        <v>367</v>
      </c>
      <c r="C333" s="220"/>
      <c r="D333" s="220"/>
      <c r="E333" s="220"/>
      <c r="F333" s="220"/>
      <c r="G333" s="220"/>
      <c r="H333" s="220"/>
      <c r="I333" s="220"/>
      <c r="J333" s="220"/>
      <c r="K333" s="220"/>
      <c r="L333" s="261"/>
      <c r="M333" s="196" t="s">
        <v>56</v>
      </c>
      <c r="N333" s="222">
        <f t="shared" si="120"/>
        <v>5186</v>
      </c>
      <c r="O333" s="259"/>
      <c r="P333" s="257">
        <v>0</v>
      </c>
      <c r="Q333" s="200"/>
      <c r="R333" s="199"/>
      <c r="S333" s="260">
        <f t="shared" si="128"/>
        <v>0</v>
      </c>
      <c r="T333" s="258">
        <v>0</v>
      </c>
      <c r="U333" s="196"/>
      <c r="V333" s="225">
        <v>0</v>
      </c>
      <c r="W333" s="226">
        <v>0</v>
      </c>
      <c r="X333" s="254">
        <v>0</v>
      </c>
      <c r="Y333" s="255">
        <v>0</v>
      </c>
      <c r="Z333" s="254">
        <v>0</v>
      </c>
      <c r="AA333" s="256">
        <v>0</v>
      </c>
      <c r="AB333" s="196"/>
      <c r="AC333" s="259"/>
      <c r="AD333" s="257">
        <v>0</v>
      </c>
      <c r="AE333" s="200"/>
      <c r="AF333" s="199"/>
      <c r="AG333" s="260">
        <f t="shared" si="121"/>
        <v>0</v>
      </c>
      <c r="AH333" s="258">
        <v>0</v>
      </c>
      <c r="AI333" s="196"/>
      <c r="AJ333" s="229">
        <f t="shared" si="112"/>
        <v>5186</v>
      </c>
      <c r="AK333" s="208">
        <f t="shared" si="131"/>
        <v>0</v>
      </c>
      <c r="AL333" s="234">
        <v>0</v>
      </c>
      <c r="AM333" s="201">
        <f t="shared" si="132"/>
        <v>0</v>
      </c>
      <c r="AN333" s="209">
        <f t="shared" si="132"/>
        <v>0</v>
      </c>
      <c r="AO333" s="201">
        <f t="shared" si="133"/>
        <v>0</v>
      </c>
      <c r="AP333" s="236">
        <v>0</v>
      </c>
      <c r="AQ333" s="7"/>
      <c r="AR333" s="211">
        <f>+ROUND(+SUM(AK333-AL333)-SUM(O333-P333)-SUM(V333-W333)-SUM(AC333-AD333),2)</f>
        <v>0</v>
      </c>
      <c r="AS333" s="212">
        <f>+ROUND(+SUM(AM333-AN333)-SUM(Q333-R333)-SUM(X333-Y333)-SUM(AE333-AF333),2)</f>
        <v>0</v>
      </c>
      <c r="AT333" s="213">
        <f>+ROUND(+SUM(AO333-AP333)-SUM(S333-T333)-SUM(Z333-AA333)-SUM(AG333-AH333),2)</f>
        <v>0</v>
      </c>
      <c r="AU333" s="7"/>
      <c r="AV333" s="243">
        <f t="shared" si="134"/>
        <v>0</v>
      </c>
      <c r="AW333" s="214"/>
      <c r="AX333" s="243">
        <f t="shared" si="135"/>
        <v>0</v>
      </c>
      <c r="AY333" s="7"/>
      <c r="AZ333" s="7"/>
      <c r="BA333" s="7"/>
      <c r="BB333" s="7"/>
      <c r="BC333" s="7"/>
      <c r="BD333" s="7"/>
    </row>
    <row r="334" spans="1:56" x14ac:dyDescent="0.25">
      <c r="A334" s="218">
        <v>5188</v>
      </c>
      <c r="B334" s="219" t="s">
        <v>368</v>
      </c>
      <c r="C334" s="220"/>
      <c r="D334" s="220"/>
      <c r="E334" s="220"/>
      <c r="F334" s="220"/>
      <c r="G334" s="220"/>
      <c r="H334" s="220"/>
      <c r="I334" s="220"/>
      <c r="J334" s="220"/>
      <c r="K334" s="220"/>
      <c r="L334" s="261"/>
      <c r="M334" s="196" t="s">
        <v>56</v>
      </c>
      <c r="N334" s="222">
        <f t="shared" si="120"/>
        <v>5188</v>
      </c>
      <c r="O334" s="259"/>
      <c r="P334" s="257">
        <v>0</v>
      </c>
      <c r="Q334" s="200"/>
      <c r="R334" s="199"/>
      <c r="S334" s="260">
        <f t="shared" si="128"/>
        <v>0</v>
      </c>
      <c r="T334" s="258">
        <v>0</v>
      </c>
      <c r="U334" s="196"/>
      <c r="V334" s="225">
        <v>0</v>
      </c>
      <c r="W334" s="226">
        <v>0</v>
      </c>
      <c r="X334" s="254">
        <v>0</v>
      </c>
      <c r="Y334" s="255">
        <v>0</v>
      </c>
      <c r="Z334" s="254">
        <v>0</v>
      </c>
      <c r="AA334" s="256">
        <v>0</v>
      </c>
      <c r="AB334" s="196"/>
      <c r="AC334" s="259"/>
      <c r="AD334" s="257">
        <v>0</v>
      </c>
      <c r="AE334" s="200"/>
      <c r="AF334" s="199"/>
      <c r="AG334" s="260">
        <f t="shared" si="121"/>
        <v>0</v>
      </c>
      <c r="AH334" s="258">
        <v>0</v>
      </c>
      <c r="AI334" s="196"/>
      <c r="AJ334" s="229">
        <f>+N334</f>
        <v>5188</v>
      </c>
      <c r="AK334" s="208">
        <f t="shared" si="131"/>
        <v>0</v>
      </c>
      <c r="AL334" s="234">
        <v>0</v>
      </c>
      <c r="AM334" s="201">
        <f t="shared" si="132"/>
        <v>0</v>
      </c>
      <c r="AN334" s="209">
        <f t="shared" si="132"/>
        <v>0</v>
      </c>
      <c r="AO334" s="201">
        <f t="shared" si="133"/>
        <v>0</v>
      </c>
      <c r="AP334" s="236">
        <v>0</v>
      </c>
      <c r="AQ334" s="7"/>
      <c r="AR334" s="211">
        <f>+ROUND(+SUM(AK334-AL334)-SUM(O334-P334)-SUM(V334-W334)-SUM(AC334-AD334),2)</f>
        <v>0</v>
      </c>
      <c r="AS334" s="212">
        <f>+ROUND(+SUM(AM334-AN334)-SUM(Q334-R334)-SUM(X334-Y334)-SUM(AE334-AF334),2)</f>
        <v>0</v>
      </c>
      <c r="AT334" s="213">
        <f>+ROUND(+SUM(AO334-AP334)-SUM(S334-T334)-SUM(Z334-AA334)-SUM(AG334-AH334),2)</f>
        <v>0</v>
      </c>
      <c r="AU334" s="7"/>
      <c r="AV334" s="243">
        <f t="shared" si="134"/>
        <v>0</v>
      </c>
      <c r="AW334" s="214"/>
      <c r="AX334" s="243">
        <f t="shared" si="135"/>
        <v>0</v>
      </c>
      <c r="AY334" s="7"/>
      <c r="AZ334" s="7"/>
      <c r="BA334" s="7"/>
      <c r="BB334" s="7"/>
      <c r="BC334" s="7"/>
      <c r="BD334" s="7"/>
    </row>
    <row r="335" spans="1:56" x14ac:dyDescent="0.25">
      <c r="A335" s="218">
        <v>5189</v>
      </c>
      <c r="B335" s="219" t="s">
        <v>369</v>
      </c>
      <c r="C335" s="220"/>
      <c r="D335" s="220"/>
      <c r="E335" s="220"/>
      <c r="F335" s="220"/>
      <c r="G335" s="220"/>
      <c r="H335" s="220"/>
      <c r="I335" s="220"/>
      <c r="J335" s="220"/>
      <c r="K335" s="220"/>
      <c r="L335" s="261"/>
      <c r="M335" s="196" t="s">
        <v>56</v>
      </c>
      <c r="N335" s="222">
        <f t="shared" si="120"/>
        <v>5189</v>
      </c>
      <c r="O335" s="259"/>
      <c r="P335" s="257">
        <v>0</v>
      </c>
      <c r="Q335" s="200"/>
      <c r="R335" s="199"/>
      <c r="S335" s="260">
        <f t="shared" si="128"/>
        <v>0</v>
      </c>
      <c r="T335" s="258">
        <v>0</v>
      </c>
      <c r="U335" s="196"/>
      <c r="V335" s="225">
        <v>0</v>
      </c>
      <c r="W335" s="226">
        <v>0</v>
      </c>
      <c r="X335" s="254">
        <v>0</v>
      </c>
      <c r="Y335" s="255">
        <v>0</v>
      </c>
      <c r="Z335" s="254">
        <v>0</v>
      </c>
      <c r="AA335" s="256">
        <v>0</v>
      </c>
      <c r="AB335" s="196"/>
      <c r="AC335" s="259"/>
      <c r="AD335" s="257">
        <v>0</v>
      </c>
      <c r="AE335" s="200"/>
      <c r="AF335" s="199"/>
      <c r="AG335" s="260">
        <f t="shared" si="121"/>
        <v>0</v>
      </c>
      <c r="AH335" s="258">
        <v>0</v>
      </c>
      <c r="AI335" s="196"/>
      <c r="AJ335" s="229">
        <f>+N335</f>
        <v>5189</v>
      </c>
      <c r="AK335" s="208">
        <f t="shared" si="131"/>
        <v>0</v>
      </c>
      <c r="AL335" s="234">
        <v>0</v>
      </c>
      <c r="AM335" s="201">
        <f t="shared" si="132"/>
        <v>0</v>
      </c>
      <c r="AN335" s="209">
        <f t="shared" si="132"/>
        <v>0</v>
      </c>
      <c r="AO335" s="201">
        <f t="shared" si="133"/>
        <v>0</v>
      </c>
      <c r="AP335" s="236">
        <v>0</v>
      </c>
      <c r="AQ335" s="7"/>
      <c r="AR335" s="211">
        <f>+ROUND(+SUM(AK335-AL335)-SUM(O335-P335)-SUM(V335-W335)-SUM(AC335-AD335),2)</f>
        <v>0</v>
      </c>
      <c r="AS335" s="212">
        <f>+ROUND(+SUM(AM335-AN335)-SUM(Q335-R335)-SUM(X335-Y335)-SUM(AE335-AF335),2)</f>
        <v>0</v>
      </c>
      <c r="AT335" s="213">
        <f>+ROUND(+SUM(AO335-AP335)-SUM(S335-T335)-SUM(Z335-AA335)-SUM(AG335-AH335),2)</f>
        <v>0</v>
      </c>
      <c r="AU335" s="7"/>
      <c r="AV335" s="243">
        <f t="shared" si="134"/>
        <v>0</v>
      </c>
      <c r="AW335" s="214"/>
      <c r="AX335" s="243">
        <f t="shared" si="135"/>
        <v>0</v>
      </c>
      <c r="AY335" s="7"/>
      <c r="AZ335" s="7"/>
      <c r="BA335" s="7"/>
      <c r="BB335" s="7"/>
      <c r="BC335" s="7"/>
      <c r="BD335" s="7"/>
    </row>
    <row r="336" spans="1:56" x14ac:dyDescent="0.25">
      <c r="A336" s="218">
        <v>5191</v>
      </c>
      <c r="B336" s="336" t="s">
        <v>370</v>
      </c>
      <c r="C336" s="220"/>
      <c r="D336" s="220"/>
      <c r="E336" s="220"/>
      <c r="F336" s="220"/>
      <c r="G336" s="220"/>
      <c r="H336" s="220"/>
      <c r="I336" s="220"/>
      <c r="J336" s="220"/>
      <c r="K336" s="220"/>
      <c r="L336" s="261"/>
      <c r="M336" s="196" t="s">
        <v>56</v>
      </c>
      <c r="N336" s="222">
        <f t="shared" si="120"/>
        <v>5191</v>
      </c>
      <c r="O336" s="259"/>
      <c r="P336" s="257">
        <v>0</v>
      </c>
      <c r="Q336" s="200"/>
      <c r="R336" s="199"/>
      <c r="S336" s="260">
        <f t="shared" si="128"/>
        <v>0</v>
      </c>
      <c r="T336" s="258">
        <v>0</v>
      </c>
      <c r="U336" s="196"/>
      <c r="V336" s="225">
        <v>0</v>
      </c>
      <c r="W336" s="226">
        <v>0</v>
      </c>
      <c r="X336" s="254">
        <v>0</v>
      </c>
      <c r="Y336" s="255">
        <v>0</v>
      </c>
      <c r="Z336" s="254">
        <v>0</v>
      </c>
      <c r="AA336" s="256">
        <v>0</v>
      </c>
      <c r="AB336" s="196"/>
      <c r="AC336" s="259"/>
      <c r="AD336" s="257">
        <v>0</v>
      </c>
      <c r="AE336" s="302"/>
      <c r="AF336" s="199"/>
      <c r="AG336" s="260">
        <f t="shared" si="121"/>
        <v>0</v>
      </c>
      <c r="AH336" s="258">
        <v>0</v>
      </c>
      <c r="AI336" s="196"/>
      <c r="AJ336" s="229">
        <f t="shared" si="112"/>
        <v>5191</v>
      </c>
      <c r="AK336" s="208">
        <f t="shared" si="131"/>
        <v>0</v>
      </c>
      <c r="AL336" s="209">
        <f>+ROUND(+P336+W336+AD336,2)</f>
        <v>0</v>
      </c>
      <c r="AM336" s="201">
        <f t="shared" si="132"/>
        <v>0</v>
      </c>
      <c r="AN336" s="209">
        <f t="shared" si="132"/>
        <v>0</v>
      </c>
      <c r="AO336" s="201">
        <f t="shared" si="133"/>
        <v>0</v>
      </c>
      <c r="AP336" s="236">
        <v>0</v>
      </c>
      <c r="AQ336" s="7"/>
      <c r="AR336" s="211">
        <f t="shared" si="125"/>
        <v>0</v>
      </c>
      <c r="AS336" s="212">
        <f t="shared" si="126"/>
        <v>0</v>
      </c>
      <c r="AT336" s="213">
        <f t="shared" si="127"/>
        <v>0</v>
      </c>
      <c r="AU336" s="7"/>
      <c r="AV336" s="243">
        <f t="shared" si="134"/>
        <v>0</v>
      </c>
      <c r="AW336" s="214"/>
      <c r="AX336" s="243">
        <f t="shared" si="135"/>
        <v>0</v>
      </c>
      <c r="AY336" s="7"/>
      <c r="AZ336" s="7"/>
      <c r="BA336" s="7"/>
      <c r="BB336" s="7"/>
      <c r="BC336" s="7"/>
      <c r="BD336" s="7"/>
    </row>
    <row r="337" spans="1:56" x14ac:dyDescent="0.25">
      <c r="A337" s="218">
        <v>5192</v>
      </c>
      <c r="B337" s="336" t="s">
        <v>371</v>
      </c>
      <c r="C337" s="220"/>
      <c r="D337" s="220"/>
      <c r="E337" s="220"/>
      <c r="F337" s="220"/>
      <c r="G337" s="220"/>
      <c r="H337" s="220"/>
      <c r="I337" s="220"/>
      <c r="J337" s="220"/>
      <c r="K337" s="220"/>
      <c r="L337" s="261"/>
      <c r="M337" s="196" t="s">
        <v>56</v>
      </c>
      <c r="N337" s="222">
        <f t="shared" si="120"/>
        <v>5192</v>
      </c>
      <c r="O337" s="250">
        <v>0</v>
      </c>
      <c r="P337" s="251"/>
      <c r="Q337" s="200"/>
      <c r="R337" s="199"/>
      <c r="S337" s="252">
        <v>0</v>
      </c>
      <c r="T337" s="253">
        <f>+IF(ABS(+O337+Q337)&lt;=ABS(P337+R337),-O337+P337-Q337+R337,0)</f>
        <v>0</v>
      </c>
      <c r="U337" s="196"/>
      <c r="V337" s="225">
        <v>0</v>
      </c>
      <c r="W337" s="226">
        <v>0</v>
      </c>
      <c r="X337" s="254">
        <v>0</v>
      </c>
      <c r="Y337" s="255">
        <v>0</v>
      </c>
      <c r="Z337" s="254">
        <v>0</v>
      </c>
      <c r="AA337" s="256">
        <v>0</v>
      </c>
      <c r="AB337" s="196"/>
      <c r="AC337" s="250">
        <v>0</v>
      </c>
      <c r="AD337" s="251"/>
      <c r="AE337" s="302"/>
      <c r="AF337" s="199"/>
      <c r="AG337" s="252">
        <v>0</v>
      </c>
      <c r="AH337" s="253">
        <f>+IF(ABS(+AC337+AE337)&lt;=ABS(AD337+AF337),-AC337+AD337-AE337+AF337,0)</f>
        <v>0</v>
      </c>
      <c r="AI337" s="196"/>
      <c r="AJ337" s="229">
        <f t="shared" si="112"/>
        <v>5192</v>
      </c>
      <c r="AK337" s="208">
        <f t="shared" si="131"/>
        <v>0</v>
      </c>
      <c r="AL337" s="209">
        <f>+ROUND(+P337+W337+AD337,2)</f>
        <v>0</v>
      </c>
      <c r="AM337" s="201">
        <f t="shared" si="132"/>
        <v>0</v>
      </c>
      <c r="AN337" s="209">
        <f t="shared" si="132"/>
        <v>0</v>
      </c>
      <c r="AO337" s="235">
        <v>0</v>
      </c>
      <c r="AP337" s="202">
        <f>+T337+AA337+AH337</f>
        <v>0</v>
      </c>
      <c r="AQ337" s="7"/>
      <c r="AR337" s="211">
        <f t="shared" si="125"/>
        <v>0</v>
      </c>
      <c r="AS337" s="212">
        <f t="shared" si="126"/>
        <v>0</v>
      </c>
      <c r="AT337" s="213">
        <f t="shared" si="127"/>
        <v>0</v>
      </c>
      <c r="AU337" s="7"/>
      <c r="AV337" s="238">
        <f>+IF(OR(+ROUND(O337,2)+ROUND(Q337,2)&gt;ROUND(P337,2)+ROUND(R337,2),+ABS(ROUND(O337,2)+ROUND(Q337,2))&gt;+ABS(ROUND(P337,2)+ROUND(R337,2))),+(ROUND(O337,2)+ROUND(Q337,2))-(ROUND(P337,2)+ROUND(R337,2)),0)</f>
        <v>0</v>
      </c>
      <c r="AW337" s="214"/>
      <c r="AX337" s="238">
        <f>+IF(OR(+ROUND(AC337,2)+ROUND(AE337,2)&gt;ROUND(AD337,2)+ROUND(AF337,2),+ABS(ROUND(AC337,2)+ROUND(AE337,2))&gt;+ABS(ROUND(AD337,2)+ROUND(AF337,2))),+(ROUND(AC337,2)+ROUND(AE337,2))-(ROUND(AD337,2)+ROUND(AF337,2)),0)</f>
        <v>0</v>
      </c>
      <c r="AY337" s="7"/>
      <c r="AZ337" s="7"/>
      <c r="BA337" s="7"/>
      <c r="BB337" s="7"/>
      <c r="BC337" s="7"/>
      <c r="BD337" s="7"/>
    </row>
    <row r="338" spans="1:56" x14ac:dyDescent="0.25">
      <c r="A338" s="218">
        <v>5197</v>
      </c>
      <c r="B338" s="336" t="s">
        <v>372</v>
      </c>
      <c r="C338" s="220"/>
      <c r="D338" s="220"/>
      <c r="E338" s="220"/>
      <c r="F338" s="220"/>
      <c r="G338" s="220"/>
      <c r="H338" s="220"/>
      <c r="I338" s="220"/>
      <c r="J338" s="220"/>
      <c r="K338" s="220"/>
      <c r="L338" s="261"/>
      <c r="M338" s="196" t="s">
        <v>56</v>
      </c>
      <c r="N338" s="222">
        <f t="shared" si="120"/>
        <v>5197</v>
      </c>
      <c r="O338" s="259"/>
      <c r="P338" s="257">
        <v>0</v>
      </c>
      <c r="Q338" s="200"/>
      <c r="R338" s="199"/>
      <c r="S338" s="260">
        <f t="shared" ref="S338:S343" si="136">+IF(ABS(+O338+Q338)&gt;=ABS(P338+R338),+O338-P338+Q338-R338,0)</f>
        <v>0</v>
      </c>
      <c r="T338" s="258">
        <v>0</v>
      </c>
      <c r="U338" s="196"/>
      <c r="V338" s="225">
        <v>0</v>
      </c>
      <c r="W338" s="226">
        <v>0</v>
      </c>
      <c r="X338" s="254">
        <v>0</v>
      </c>
      <c r="Y338" s="255">
        <v>0</v>
      </c>
      <c r="Z338" s="254">
        <v>0</v>
      </c>
      <c r="AA338" s="256">
        <v>0</v>
      </c>
      <c r="AB338" s="196"/>
      <c r="AC338" s="259"/>
      <c r="AD338" s="257">
        <v>0</v>
      </c>
      <c r="AE338" s="200"/>
      <c r="AF338" s="199"/>
      <c r="AG338" s="260">
        <f t="shared" ref="AG338:AG343" si="137">+IF(ABS(+AC338+AE338)&gt;=ABS(AD338+AF338),+AC338-AD338+AE338-AF338,0)</f>
        <v>0</v>
      </c>
      <c r="AH338" s="258">
        <v>0</v>
      </c>
      <c r="AI338" s="196"/>
      <c r="AJ338" s="229">
        <f t="shared" si="112"/>
        <v>5197</v>
      </c>
      <c r="AK338" s="208">
        <f t="shared" si="131"/>
        <v>0</v>
      </c>
      <c r="AL338" s="234">
        <v>0</v>
      </c>
      <c r="AM338" s="201">
        <f t="shared" si="132"/>
        <v>0</v>
      </c>
      <c r="AN338" s="209">
        <f t="shared" si="132"/>
        <v>0</v>
      </c>
      <c r="AO338" s="201">
        <f t="shared" ref="AO338:AP366" si="138">+S338+Z338+AG338</f>
        <v>0</v>
      </c>
      <c r="AP338" s="236">
        <v>0</v>
      </c>
      <c r="AQ338" s="7"/>
      <c r="AR338" s="211">
        <f t="shared" si="125"/>
        <v>0</v>
      </c>
      <c r="AS338" s="212">
        <f t="shared" si="126"/>
        <v>0</v>
      </c>
      <c r="AT338" s="213">
        <f t="shared" si="127"/>
        <v>0</v>
      </c>
      <c r="AU338" s="7"/>
      <c r="AV338" s="243">
        <f t="shared" ref="AV338:AV343" si="139">+IF(OR(ROUND(P338,2)+ROUND(R338,2)&gt;+ROUND(O338,2)+ROUND(Q338,2),+ABS(ROUND(P338,2)+ROUND(R338,2))&gt;+ABS(ROUND(O338,2)+ROUND(Q338,2))),+(ROUND(P338,2)+ROUND(R338,2))-(ROUND(O338,2)+ROUND(Q338,2)),0)</f>
        <v>0</v>
      </c>
      <c r="AW338" s="214"/>
      <c r="AX338" s="243">
        <f t="shared" ref="AX338:AX343" si="140">+IF(OR(ROUND(AD338,2)+ROUND(AF338,2)&gt;+ROUND(AC338,2)+ROUND(AE338,2),+ABS(ROUND(AD338,2)+ROUND(AF338,2))&gt;+ABS(ROUND(AC338,2)+ROUND(AE338,2))),+(ROUND(AD338,2)+ROUND(AF338,2))-(ROUND(AC338,2)+ROUND(AE338,2)),0)</f>
        <v>0</v>
      </c>
      <c r="AY338" s="7"/>
      <c r="AZ338" s="7"/>
      <c r="BA338" s="7"/>
      <c r="BB338" s="7"/>
      <c r="BC338" s="7"/>
      <c r="BD338" s="7"/>
    </row>
    <row r="339" spans="1:56" x14ac:dyDescent="0.25">
      <c r="A339" s="218">
        <v>5198</v>
      </c>
      <c r="B339" s="336" t="s">
        <v>373</v>
      </c>
      <c r="C339" s="220"/>
      <c r="D339" s="220"/>
      <c r="E339" s="220"/>
      <c r="F339" s="220"/>
      <c r="G339" s="220"/>
      <c r="H339" s="220"/>
      <c r="I339" s="220"/>
      <c r="J339" s="220"/>
      <c r="K339" s="220"/>
      <c r="L339" s="261"/>
      <c r="M339" s="196" t="s">
        <v>56</v>
      </c>
      <c r="N339" s="222">
        <f t="shared" si="120"/>
        <v>5198</v>
      </c>
      <c r="O339" s="259"/>
      <c r="P339" s="257">
        <v>0</v>
      </c>
      <c r="Q339" s="200"/>
      <c r="R339" s="199"/>
      <c r="S339" s="260">
        <f t="shared" si="136"/>
        <v>0</v>
      </c>
      <c r="T339" s="258">
        <v>0</v>
      </c>
      <c r="U339" s="196"/>
      <c r="V339" s="225">
        <v>0</v>
      </c>
      <c r="W339" s="226">
        <v>0</v>
      </c>
      <c r="X339" s="254">
        <v>0</v>
      </c>
      <c r="Y339" s="255">
        <v>0</v>
      </c>
      <c r="Z339" s="254">
        <v>0</v>
      </c>
      <c r="AA339" s="256">
        <v>0</v>
      </c>
      <c r="AB339" s="196"/>
      <c r="AC339" s="259"/>
      <c r="AD339" s="257">
        <v>0</v>
      </c>
      <c r="AE339" s="200"/>
      <c r="AF339" s="199"/>
      <c r="AG339" s="260">
        <f t="shared" si="137"/>
        <v>0</v>
      </c>
      <c r="AH339" s="258">
        <v>0</v>
      </c>
      <c r="AI339" s="196"/>
      <c r="AJ339" s="229">
        <f t="shared" si="112"/>
        <v>5198</v>
      </c>
      <c r="AK339" s="208">
        <f t="shared" si="131"/>
        <v>0</v>
      </c>
      <c r="AL339" s="234">
        <v>0</v>
      </c>
      <c r="AM339" s="201">
        <f t="shared" si="132"/>
        <v>0</v>
      </c>
      <c r="AN339" s="209">
        <f t="shared" si="132"/>
        <v>0</v>
      </c>
      <c r="AO339" s="201">
        <f t="shared" si="138"/>
        <v>0</v>
      </c>
      <c r="AP339" s="236">
        <v>0</v>
      </c>
      <c r="AQ339" s="7"/>
      <c r="AR339" s="211">
        <f t="shared" si="125"/>
        <v>0</v>
      </c>
      <c r="AS339" s="212">
        <f t="shared" si="126"/>
        <v>0</v>
      </c>
      <c r="AT339" s="213">
        <f t="shared" si="127"/>
        <v>0</v>
      </c>
      <c r="AU339" s="7"/>
      <c r="AV339" s="243">
        <f t="shared" si="139"/>
        <v>0</v>
      </c>
      <c r="AW339" s="214"/>
      <c r="AX339" s="243">
        <f t="shared" si="140"/>
        <v>0</v>
      </c>
      <c r="AY339" s="7"/>
      <c r="AZ339" s="7"/>
      <c r="BA339" s="7"/>
      <c r="BB339" s="7"/>
      <c r="BC339" s="7"/>
      <c r="BD339" s="7"/>
    </row>
    <row r="340" spans="1:56" x14ac:dyDescent="0.25">
      <c r="A340" s="218">
        <v>5211</v>
      </c>
      <c r="B340" s="219" t="s">
        <v>374</v>
      </c>
      <c r="C340" s="220"/>
      <c r="D340" s="220"/>
      <c r="E340" s="220"/>
      <c r="F340" s="220"/>
      <c r="G340" s="220"/>
      <c r="H340" s="220"/>
      <c r="I340" s="220"/>
      <c r="J340" s="220"/>
      <c r="K340" s="220"/>
      <c r="L340" s="261"/>
      <c r="M340" s="196" t="s">
        <v>56</v>
      </c>
      <c r="N340" s="222">
        <f t="shared" si="120"/>
        <v>5211</v>
      </c>
      <c r="O340" s="259"/>
      <c r="P340" s="257">
        <v>0</v>
      </c>
      <c r="Q340" s="200"/>
      <c r="R340" s="199"/>
      <c r="S340" s="260">
        <f t="shared" si="136"/>
        <v>0</v>
      </c>
      <c r="T340" s="258">
        <v>0</v>
      </c>
      <c r="U340" s="196"/>
      <c r="V340" s="225">
        <v>0</v>
      </c>
      <c r="W340" s="226">
        <v>0</v>
      </c>
      <c r="X340" s="254">
        <v>0</v>
      </c>
      <c r="Y340" s="255">
        <v>0</v>
      </c>
      <c r="Z340" s="254">
        <v>0</v>
      </c>
      <c r="AA340" s="256">
        <v>0</v>
      </c>
      <c r="AB340" s="196"/>
      <c r="AC340" s="259"/>
      <c r="AD340" s="257">
        <v>0</v>
      </c>
      <c r="AE340" s="200"/>
      <c r="AF340" s="199"/>
      <c r="AG340" s="260">
        <f t="shared" si="137"/>
        <v>0</v>
      </c>
      <c r="AH340" s="258">
        <v>0</v>
      </c>
      <c r="AI340" s="196"/>
      <c r="AJ340" s="229">
        <f t="shared" si="112"/>
        <v>5211</v>
      </c>
      <c r="AK340" s="208">
        <f t="shared" si="131"/>
        <v>0</v>
      </c>
      <c r="AL340" s="234">
        <v>0</v>
      </c>
      <c r="AM340" s="201">
        <f t="shared" si="132"/>
        <v>0</v>
      </c>
      <c r="AN340" s="209">
        <f t="shared" si="132"/>
        <v>0</v>
      </c>
      <c r="AO340" s="201">
        <f t="shared" si="138"/>
        <v>0</v>
      </c>
      <c r="AP340" s="236">
        <v>0</v>
      </c>
      <c r="AQ340" s="7"/>
      <c r="AR340" s="211">
        <f t="shared" si="125"/>
        <v>0</v>
      </c>
      <c r="AS340" s="212">
        <f t="shared" si="126"/>
        <v>0</v>
      </c>
      <c r="AT340" s="213">
        <f t="shared" si="127"/>
        <v>0</v>
      </c>
      <c r="AU340" s="7"/>
      <c r="AV340" s="243">
        <f t="shared" si="139"/>
        <v>0</v>
      </c>
      <c r="AW340" s="214"/>
      <c r="AX340" s="243">
        <f t="shared" si="140"/>
        <v>0</v>
      </c>
      <c r="AY340" s="7"/>
      <c r="AZ340" s="7"/>
      <c r="BA340" s="7"/>
      <c r="BB340" s="7"/>
      <c r="BC340" s="7"/>
      <c r="BD340" s="7"/>
    </row>
    <row r="341" spans="1:56" x14ac:dyDescent="0.25">
      <c r="A341" s="218">
        <v>5213</v>
      </c>
      <c r="B341" s="219" t="s">
        <v>375</v>
      </c>
      <c r="C341" s="220"/>
      <c r="D341" s="220"/>
      <c r="E341" s="220"/>
      <c r="F341" s="220"/>
      <c r="G341" s="220"/>
      <c r="H341" s="220"/>
      <c r="I341" s="220"/>
      <c r="J341" s="220"/>
      <c r="K341" s="220"/>
      <c r="L341" s="261"/>
      <c r="M341" s="196" t="s">
        <v>56</v>
      </c>
      <c r="N341" s="222">
        <f t="shared" si="120"/>
        <v>5213</v>
      </c>
      <c r="O341" s="259"/>
      <c r="P341" s="257">
        <v>0</v>
      </c>
      <c r="Q341" s="200"/>
      <c r="R341" s="199"/>
      <c r="S341" s="260">
        <f t="shared" si="136"/>
        <v>0</v>
      </c>
      <c r="T341" s="258">
        <v>0</v>
      </c>
      <c r="U341" s="196"/>
      <c r="V341" s="225">
        <v>0</v>
      </c>
      <c r="W341" s="226">
        <v>0</v>
      </c>
      <c r="X341" s="254">
        <v>0</v>
      </c>
      <c r="Y341" s="255">
        <v>0</v>
      </c>
      <c r="Z341" s="254">
        <v>0</v>
      </c>
      <c r="AA341" s="256">
        <v>0</v>
      </c>
      <c r="AB341" s="196"/>
      <c r="AC341" s="259"/>
      <c r="AD341" s="257">
        <v>0</v>
      </c>
      <c r="AE341" s="302"/>
      <c r="AF341" s="199"/>
      <c r="AG341" s="260">
        <f t="shared" si="137"/>
        <v>0</v>
      </c>
      <c r="AH341" s="258">
        <v>0</v>
      </c>
      <c r="AI341" s="196"/>
      <c r="AJ341" s="229">
        <f t="shared" si="112"/>
        <v>5213</v>
      </c>
      <c r="AK341" s="208">
        <f t="shared" si="131"/>
        <v>0</v>
      </c>
      <c r="AL341" s="234">
        <v>0</v>
      </c>
      <c r="AM341" s="201">
        <f t="shared" si="132"/>
        <v>0</v>
      </c>
      <c r="AN341" s="209">
        <f t="shared" si="132"/>
        <v>0</v>
      </c>
      <c r="AO341" s="201">
        <f t="shared" si="138"/>
        <v>0</v>
      </c>
      <c r="AP341" s="236">
        <v>0</v>
      </c>
      <c r="AQ341" s="7"/>
      <c r="AR341" s="211">
        <f t="shared" si="125"/>
        <v>0</v>
      </c>
      <c r="AS341" s="212">
        <f t="shared" si="126"/>
        <v>0</v>
      </c>
      <c r="AT341" s="213">
        <f t="shared" si="127"/>
        <v>0</v>
      </c>
      <c r="AU341" s="7"/>
      <c r="AV341" s="243">
        <f t="shared" si="139"/>
        <v>0</v>
      </c>
      <c r="AW341" s="214"/>
      <c r="AX341" s="243">
        <f t="shared" si="140"/>
        <v>0</v>
      </c>
      <c r="AY341" s="7"/>
      <c r="AZ341" s="7"/>
      <c r="BA341" s="7"/>
      <c r="BB341" s="7"/>
      <c r="BC341" s="7"/>
      <c r="BD341" s="7"/>
    </row>
    <row r="342" spans="1:56" x14ac:dyDescent="0.25">
      <c r="A342" s="218">
        <v>5215</v>
      </c>
      <c r="B342" s="219" t="s">
        <v>376</v>
      </c>
      <c r="C342" s="220"/>
      <c r="D342" s="220"/>
      <c r="E342" s="220"/>
      <c r="F342" s="220"/>
      <c r="G342" s="220"/>
      <c r="H342" s="220"/>
      <c r="I342" s="220"/>
      <c r="J342" s="220"/>
      <c r="K342" s="220"/>
      <c r="L342" s="261"/>
      <c r="M342" s="196" t="s">
        <v>56</v>
      </c>
      <c r="N342" s="222">
        <f t="shared" si="120"/>
        <v>5215</v>
      </c>
      <c r="O342" s="259"/>
      <c r="P342" s="257">
        <v>0</v>
      </c>
      <c r="Q342" s="200"/>
      <c r="R342" s="199"/>
      <c r="S342" s="260">
        <f t="shared" si="136"/>
        <v>0</v>
      </c>
      <c r="T342" s="258">
        <v>0</v>
      </c>
      <c r="U342" s="196"/>
      <c r="V342" s="225">
        <v>0</v>
      </c>
      <c r="W342" s="226">
        <v>0</v>
      </c>
      <c r="X342" s="254">
        <v>0</v>
      </c>
      <c r="Y342" s="255">
        <v>0</v>
      </c>
      <c r="Z342" s="254">
        <v>0</v>
      </c>
      <c r="AA342" s="256">
        <v>0</v>
      </c>
      <c r="AB342" s="196"/>
      <c r="AC342" s="259"/>
      <c r="AD342" s="257">
        <v>0</v>
      </c>
      <c r="AE342" s="302"/>
      <c r="AF342" s="199"/>
      <c r="AG342" s="260">
        <f t="shared" si="137"/>
        <v>0</v>
      </c>
      <c r="AH342" s="258">
        <v>0</v>
      </c>
      <c r="AI342" s="196"/>
      <c r="AJ342" s="229">
        <f t="shared" si="112"/>
        <v>5215</v>
      </c>
      <c r="AK342" s="208">
        <f t="shared" si="131"/>
        <v>0</v>
      </c>
      <c r="AL342" s="234">
        <v>0</v>
      </c>
      <c r="AM342" s="201">
        <f t="shared" si="132"/>
        <v>0</v>
      </c>
      <c r="AN342" s="209">
        <f t="shared" si="132"/>
        <v>0</v>
      </c>
      <c r="AO342" s="201">
        <f t="shared" si="138"/>
        <v>0</v>
      </c>
      <c r="AP342" s="236">
        <v>0</v>
      </c>
      <c r="AQ342" s="7"/>
      <c r="AR342" s="211">
        <f t="shared" si="125"/>
        <v>0</v>
      </c>
      <c r="AS342" s="212">
        <f t="shared" si="126"/>
        <v>0</v>
      </c>
      <c r="AT342" s="213">
        <f t="shared" si="127"/>
        <v>0</v>
      </c>
      <c r="AU342" s="7"/>
      <c r="AV342" s="243">
        <f t="shared" si="139"/>
        <v>0</v>
      </c>
      <c r="AW342" s="214"/>
      <c r="AX342" s="243">
        <f t="shared" si="140"/>
        <v>0</v>
      </c>
      <c r="AY342" s="7"/>
      <c r="AZ342" s="7"/>
      <c r="BA342" s="7"/>
      <c r="BB342" s="7"/>
      <c r="BC342" s="7"/>
      <c r="BD342" s="7"/>
    </row>
    <row r="343" spans="1:56" x14ac:dyDescent="0.25">
      <c r="A343" s="218">
        <v>5217</v>
      </c>
      <c r="B343" s="219" t="s">
        <v>377</v>
      </c>
      <c r="C343" s="220"/>
      <c r="D343" s="220"/>
      <c r="E343" s="220"/>
      <c r="F343" s="220"/>
      <c r="G343" s="220"/>
      <c r="H343" s="220"/>
      <c r="I343" s="220"/>
      <c r="J343" s="220"/>
      <c r="K343" s="220"/>
      <c r="L343" s="261"/>
      <c r="M343" s="196" t="s">
        <v>56</v>
      </c>
      <c r="N343" s="222">
        <f t="shared" si="120"/>
        <v>5217</v>
      </c>
      <c r="O343" s="259"/>
      <c r="P343" s="257">
        <v>0</v>
      </c>
      <c r="Q343" s="200"/>
      <c r="R343" s="199"/>
      <c r="S343" s="260">
        <f t="shared" si="136"/>
        <v>0</v>
      </c>
      <c r="T343" s="258">
        <v>0</v>
      </c>
      <c r="U343" s="196"/>
      <c r="V343" s="225">
        <v>0</v>
      </c>
      <c r="W343" s="226">
        <v>0</v>
      </c>
      <c r="X343" s="254">
        <v>0</v>
      </c>
      <c r="Y343" s="255">
        <v>0</v>
      </c>
      <c r="Z343" s="254">
        <v>0</v>
      </c>
      <c r="AA343" s="256">
        <v>0</v>
      </c>
      <c r="AB343" s="196"/>
      <c r="AC343" s="259"/>
      <c r="AD343" s="257">
        <v>0</v>
      </c>
      <c r="AE343" s="200"/>
      <c r="AF343" s="199"/>
      <c r="AG343" s="260">
        <f t="shared" si="137"/>
        <v>0</v>
      </c>
      <c r="AH343" s="258">
        <v>0</v>
      </c>
      <c r="AI343" s="196"/>
      <c r="AJ343" s="229">
        <f t="shared" si="112"/>
        <v>5217</v>
      </c>
      <c r="AK343" s="208">
        <f t="shared" si="131"/>
        <v>0</v>
      </c>
      <c r="AL343" s="234">
        <v>0</v>
      </c>
      <c r="AM343" s="201">
        <f t="shared" si="132"/>
        <v>0</v>
      </c>
      <c r="AN343" s="209">
        <f t="shared" si="132"/>
        <v>0</v>
      </c>
      <c r="AO343" s="201">
        <f t="shared" si="138"/>
        <v>0</v>
      </c>
      <c r="AP343" s="236">
        <v>0</v>
      </c>
      <c r="AQ343" s="7"/>
      <c r="AR343" s="211">
        <f t="shared" si="125"/>
        <v>0</v>
      </c>
      <c r="AS343" s="212">
        <f t="shared" si="126"/>
        <v>0</v>
      </c>
      <c r="AT343" s="213">
        <f t="shared" si="127"/>
        <v>0</v>
      </c>
      <c r="AU343" s="7"/>
      <c r="AV343" s="243">
        <f t="shared" si="139"/>
        <v>0</v>
      </c>
      <c r="AW343" s="214"/>
      <c r="AX343" s="243">
        <f t="shared" si="140"/>
        <v>0</v>
      </c>
      <c r="AY343" s="7"/>
      <c r="AZ343" s="7"/>
      <c r="BA343" s="7"/>
      <c r="BB343" s="7"/>
      <c r="BC343" s="7"/>
      <c r="BD343" s="7"/>
    </row>
    <row r="344" spans="1:56" x14ac:dyDescent="0.25">
      <c r="A344" s="218">
        <v>5221</v>
      </c>
      <c r="B344" s="219" t="s">
        <v>378</v>
      </c>
      <c r="C344" s="220"/>
      <c r="D344" s="220"/>
      <c r="E344" s="220"/>
      <c r="F344" s="220"/>
      <c r="G344" s="220"/>
      <c r="H344" s="220"/>
      <c r="I344" s="220"/>
      <c r="J344" s="220"/>
      <c r="K344" s="220"/>
      <c r="L344" s="261"/>
      <c r="M344" s="196" t="s">
        <v>56</v>
      </c>
      <c r="N344" s="222">
        <f t="shared" si="120"/>
        <v>5221</v>
      </c>
      <c r="O344" s="259"/>
      <c r="P344" s="251"/>
      <c r="Q344" s="200"/>
      <c r="R344" s="199"/>
      <c r="S344" s="260">
        <f t="shared" si="128"/>
        <v>0</v>
      </c>
      <c r="T344" s="253">
        <f>+IF(ABS(+O344+Q344)&lt;=ABS(P344+R344),-O344+P344-Q344+R344,0)</f>
        <v>0</v>
      </c>
      <c r="U344" s="196"/>
      <c r="V344" s="225">
        <v>0</v>
      </c>
      <c r="W344" s="226">
        <v>0</v>
      </c>
      <c r="X344" s="254">
        <v>0</v>
      </c>
      <c r="Y344" s="255">
        <v>0</v>
      </c>
      <c r="Z344" s="254">
        <v>0</v>
      </c>
      <c r="AA344" s="256">
        <v>0</v>
      </c>
      <c r="AB344" s="196"/>
      <c r="AC344" s="259"/>
      <c r="AD344" s="251"/>
      <c r="AE344" s="200"/>
      <c r="AF344" s="199"/>
      <c r="AG344" s="260">
        <f t="shared" si="121"/>
        <v>0</v>
      </c>
      <c r="AH344" s="253">
        <f>+IF(ABS(+AC344+AE344)&lt;=ABS(AD344+AF344),-AC344+AD344-AE344+AF344,0)</f>
        <v>0</v>
      </c>
      <c r="AI344" s="196"/>
      <c r="AJ344" s="229">
        <f t="shared" si="112"/>
        <v>5221</v>
      </c>
      <c r="AK344" s="208">
        <f t="shared" si="131"/>
        <v>0</v>
      </c>
      <c r="AL344" s="209">
        <f>+ROUND(+P344+W344+AD344,2)</f>
        <v>0</v>
      </c>
      <c r="AM344" s="201">
        <f t="shared" si="132"/>
        <v>0</v>
      </c>
      <c r="AN344" s="209">
        <f t="shared" si="132"/>
        <v>0</v>
      </c>
      <c r="AO344" s="201">
        <f t="shared" si="138"/>
        <v>0</v>
      </c>
      <c r="AP344" s="202">
        <f t="shared" si="138"/>
        <v>0</v>
      </c>
      <c r="AQ344" s="7"/>
      <c r="AR344" s="211">
        <f t="shared" si="125"/>
        <v>0</v>
      </c>
      <c r="AS344" s="212">
        <f t="shared" si="126"/>
        <v>0</v>
      </c>
      <c r="AT344" s="213">
        <f t="shared" si="127"/>
        <v>0</v>
      </c>
      <c r="AU344" s="7"/>
      <c r="AV344" s="7"/>
      <c r="AW344" s="214"/>
      <c r="AX344" s="214"/>
      <c r="AY344" s="7"/>
      <c r="AZ344" s="7"/>
      <c r="BA344" s="7"/>
      <c r="BB344" s="7"/>
      <c r="BC344" s="7"/>
      <c r="BD344" s="7"/>
    </row>
    <row r="345" spans="1:56" x14ac:dyDescent="0.25">
      <c r="A345" s="218">
        <v>5223</v>
      </c>
      <c r="B345" s="219" t="s">
        <v>379</v>
      </c>
      <c r="C345" s="220"/>
      <c r="D345" s="220"/>
      <c r="E345" s="220"/>
      <c r="F345" s="220"/>
      <c r="G345" s="220"/>
      <c r="H345" s="220"/>
      <c r="I345" s="220"/>
      <c r="J345" s="220"/>
      <c r="K345" s="220"/>
      <c r="L345" s="261"/>
      <c r="M345" s="196" t="s">
        <v>56</v>
      </c>
      <c r="N345" s="222">
        <f t="shared" si="120"/>
        <v>5223</v>
      </c>
      <c r="O345" s="259"/>
      <c r="P345" s="251"/>
      <c r="Q345" s="200"/>
      <c r="R345" s="199"/>
      <c r="S345" s="260">
        <f t="shared" si="128"/>
        <v>0</v>
      </c>
      <c r="T345" s="253">
        <f>+IF(ABS(+O345+Q345)&lt;=ABS(P345+R345),-O345+P345-Q345+R345,0)</f>
        <v>0</v>
      </c>
      <c r="U345" s="196"/>
      <c r="V345" s="225">
        <v>0</v>
      </c>
      <c r="W345" s="226">
        <v>0</v>
      </c>
      <c r="X345" s="254">
        <v>0</v>
      </c>
      <c r="Y345" s="255">
        <v>0</v>
      </c>
      <c r="Z345" s="254">
        <v>0</v>
      </c>
      <c r="AA345" s="256">
        <v>0</v>
      </c>
      <c r="AB345" s="196"/>
      <c r="AC345" s="259"/>
      <c r="AD345" s="251"/>
      <c r="AE345" s="200"/>
      <c r="AF345" s="199"/>
      <c r="AG345" s="260">
        <f t="shared" si="121"/>
        <v>0</v>
      </c>
      <c r="AH345" s="253">
        <f>+IF(ABS(+AC345+AE345)&lt;=ABS(AD345+AF345),-AC345+AD345-AE345+AF345,0)</f>
        <v>0</v>
      </c>
      <c r="AI345" s="196"/>
      <c r="AJ345" s="229">
        <f t="shared" si="112"/>
        <v>5223</v>
      </c>
      <c r="AK345" s="208">
        <f t="shared" si="131"/>
        <v>0</v>
      </c>
      <c r="AL345" s="209">
        <f>+ROUND(+P345+W345+AD345,2)</f>
        <v>0</v>
      </c>
      <c r="AM345" s="201">
        <f t="shared" si="132"/>
        <v>0</v>
      </c>
      <c r="AN345" s="209">
        <f t="shared" si="132"/>
        <v>0</v>
      </c>
      <c r="AO345" s="201">
        <f t="shared" si="138"/>
        <v>0</v>
      </c>
      <c r="AP345" s="202">
        <f t="shared" si="138"/>
        <v>0</v>
      </c>
      <c r="AQ345" s="7"/>
      <c r="AR345" s="211">
        <f t="shared" si="125"/>
        <v>0</v>
      </c>
      <c r="AS345" s="212">
        <f t="shared" si="126"/>
        <v>0</v>
      </c>
      <c r="AT345" s="213">
        <f t="shared" si="127"/>
        <v>0</v>
      </c>
      <c r="AU345" s="7"/>
      <c r="AV345" s="7"/>
      <c r="AW345" s="214"/>
      <c r="AX345" s="214"/>
      <c r="AY345" s="7"/>
      <c r="AZ345" s="7"/>
      <c r="BA345" s="7"/>
      <c r="BB345" s="7"/>
      <c r="BC345" s="7"/>
      <c r="BD345" s="7"/>
    </row>
    <row r="346" spans="1:56" x14ac:dyDescent="0.25">
      <c r="A346" s="218">
        <v>5231</v>
      </c>
      <c r="B346" s="219" t="s">
        <v>380</v>
      </c>
      <c r="C346" s="220"/>
      <c r="D346" s="220"/>
      <c r="E346" s="220"/>
      <c r="F346" s="220"/>
      <c r="G346" s="220"/>
      <c r="H346" s="220"/>
      <c r="I346" s="220"/>
      <c r="J346" s="220"/>
      <c r="K346" s="220"/>
      <c r="L346" s="261"/>
      <c r="M346" s="196" t="s">
        <v>56</v>
      </c>
      <c r="N346" s="222">
        <f t="shared" si="120"/>
        <v>5231</v>
      </c>
      <c r="O346" s="259"/>
      <c r="P346" s="257">
        <v>0</v>
      </c>
      <c r="Q346" s="200"/>
      <c r="R346" s="199"/>
      <c r="S346" s="260">
        <f t="shared" si="128"/>
        <v>0</v>
      </c>
      <c r="T346" s="258">
        <v>0</v>
      </c>
      <c r="U346" s="196"/>
      <c r="V346" s="225">
        <v>0</v>
      </c>
      <c r="W346" s="226">
        <v>0</v>
      </c>
      <c r="X346" s="254">
        <v>0</v>
      </c>
      <c r="Y346" s="255">
        <v>0</v>
      </c>
      <c r="Z346" s="254">
        <v>0</v>
      </c>
      <c r="AA346" s="256">
        <v>0</v>
      </c>
      <c r="AB346" s="196"/>
      <c r="AC346" s="259"/>
      <c r="AD346" s="257">
        <v>0</v>
      </c>
      <c r="AE346" s="302"/>
      <c r="AF346" s="199"/>
      <c r="AG346" s="260">
        <f t="shared" si="121"/>
        <v>0</v>
      </c>
      <c r="AH346" s="258">
        <v>0</v>
      </c>
      <c r="AI346" s="196"/>
      <c r="AJ346" s="229">
        <f>+N346</f>
        <v>5231</v>
      </c>
      <c r="AK346" s="208">
        <f t="shared" si="131"/>
        <v>0</v>
      </c>
      <c r="AL346" s="234">
        <v>0</v>
      </c>
      <c r="AM346" s="201">
        <f t="shared" si="132"/>
        <v>0</v>
      </c>
      <c r="AN346" s="209">
        <f t="shared" si="132"/>
        <v>0</v>
      </c>
      <c r="AO346" s="201">
        <f t="shared" si="138"/>
        <v>0</v>
      </c>
      <c r="AP346" s="236">
        <v>0</v>
      </c>
      <c r="AQ346" s="7"/>
      <c r="AR346" s="211">
        <f t="shared" si="125"/>
        <v>0</v>
      </c>
      <c r="AS346" s="212">
        <f t="shared" si="126"/>
        <v>0</v>
      </c>
      <c r="AT346" s="213">
        <f t="shared" si="127"/>
        <v>0</v>
      </c>
      <c r="AU346" s="7"/>
      <c r="AV346" s="243">
        <f t="shared" ref="AV346:AV363" si="141">+IF(OR(ROUND(P346,2)+ROUND(R346,2)&gt;+ROUND(O346,2)+ROUND(Q346,2),+ABS(ROUND(P346,2)+ROUND(R346,2))&gt;+ABS(ROUND(O346,2)+ROUND(Q346,2))),+(ROUND(P346,2)+ROUND(R346,2))-(ROUND(O346,2)+ROUND(Q346,2)),0)</f>
        <v>0</v>
      </c>
      <c r="AW346" s="214"/>
      <c r="AX346" s="243">
        <f t="shared" ref="AX346:AX363" si="142">+IF(OR(ROUND(AD346,2)+ROUND(AF346,2)&gt;+ROUND(AC346,2)+ROUND(AE346,2),+ABS(ROUND(AD346,2)+ROUND(AF346,2))&gt;+ABS(ROUND(AC346,2)+ROUND(AE346,2))),+(ROUND(AD346,2)+ROUND(AF346,2))-(ROUND(AC346,2)+ROUND(AE346,2)),0)</f>
        <v>0</v>
      </c>
      <c r="AY346" s="7"/>
      <c r="AZ346" s="7"/>
      <c r="BA346" s="7"/>
      <c r="BB346" s="7"/>
      <c r="BC346" s="7"/>
      <c r="BD346" s="7"/>
    </row>
    <row r="347" spans="1:56" x14ac:dyDescent="0.25">
      <c r="A347" s="218">
        <v>5235</v>
      </c>
      <c r="B347" s="219" t="s">
        <v>381</v>
      </c>
      <c r="C347" s="220"/>
      <c r="D347" s="220"/>
      <c r="E347" s="220"/>
      <c r="F347" s="220"/>
      <c r="G347" s="220"/>
      <c r="H347" s="220"/>
      <c r="I347" s="220"/>
      <c r="J347" s="220"/>
      <c r="K347" s="220"/>
      <c r="L347" s="261"/>
      <c r="M347" s="196" t="s">
        <v>56</v>
      </c>
      <c r="N347" s="222">
        <f t="shared" si="120"/>
        <v>5235</v>
      </c>
      <c r="O347" s="259"/>
      <c r="P347" s="257">
        <v>0</v>
      </c>
      <c r="Q347" s="200"/>
      <c r="R347" s="199"/>
      <c r="S347" s="260">
        <f t="shared" si="128"/>
        <v>0</v>
      </c>
      <c r="T347" s="258">
        <v>0</v>
      </c>
      <c r="U347" s="196"/>
      <c r="V347" s="225">
        <v>0</v>
      </c>
      <c r="W347" s="226">
        <v>0</v>
      </c>
      <c r="X347" s="254">
        <v>0</v>
      </c>
      <c r="Y347" s="255">
        <v>0</v>
      </c>
      <c r="Z347" s="254">
        <v>0</v>
      </c>
      <c r="AA347" s="256">
        <v>0</v>
      </c>
      <c r="AB347" s="196"/>
      <c r="AC347" s="259"/>
      <c r="AD347" s="257">
        <v>0</v>
      </c>
      <c r="AE347" s="302"/>
      <c r="AF347" s="199"/>
      <c r="AG347" s="260">
        <f t="shared" si="121"/>
        <v>0</v>
      </c>
      <c r="AH347" s="258">
        <v>0</v>
      </c>
      <c r="AI347" s="196"/>
      <c r="AJ347" s="229">
        <f>+N347</f>
        <v>5235</v>
      </c>
      <c r="AK347" s="208">
        <f t="shared" si="131"/>
        <v>0</v>
      </c>
      <c r="AL347" s="234">
        <v>0</v>
      </c>
      <c r="AM347" s="201">
        <f t="shared" si="132"/>
        <v>0</v>
      </c>
      <c r="AN347" s="209">
        <f t="shared" si="132"/>
        <v>0</v>
      </c>
      <c r="AO347" s="201">
        <f t="shared" si="138"/>
        <v>0</v>
      </c>
      <c r="AP347" s="236">
        <v>0</v>
      </c>
      <c r="AQ347" s="7"/>
      <c r="AR347" s="211">
        <f t="shared" si="125"/>
        <v>0</v>
      </c>
      <c r="AS347" s="212">
        <f t="shared" si="126"/>
        <v>0</v>
      </c>
      <c r="AT347" s="213">
        <f t="shared" si="127"/>
        <v>0</v>
      </c>
      <c r="AU347" s="7"/>
      <c r="AV347" s="243">
        <f t="shared" si="141"/>
        <v>0</v>
      </c>
      <c r="AW347" s="214"/>
      <c r="AX347" s="243">
        <f t="shared" si="142"/>
        <v>0</v>
      </c>
      <c r="AY347" s="7"/>
      <c r="AZ347" s="7"/>
      <c r="BA347" s="7"/>
      <c r="BB347" s="7"/>
      <c r="BC347" s="7"/>
      <c r="BD347" s="7"/>
    </row>
    <row r="348" spans="1:56" x14ac:dyDescent="0.25">
      <c r="A348" s="218">
        <v>5311</v>
      </c>
      <c r="B348" s="219" t="s">
        <v>382</v>
      </c>
      <c r="C348" s="220"/>
      <c r="D348" s="220"/>
      <c r="E348" s="220"/>
      <c r="F348" s="220"/>
      <c r="G348" s="220"/>
      <c r="H348" s="220"/>
      <c r="I348" s="220"/>
      <c r="J348" s="220"/>
      <c r="K348" s="220"/>
      <c r="L348" s="261"/>
      <c r="M348" s="196" t="s">
        <v>56</v>
      </c>
      <c r="N348" s="222">
        <f t="shared" si="120"/>
        <v>5311</v>
      </c>
      <c r="O348" s="259"/>
      <c r="P348" s="257">
        <v>0</v>
      </c>
      <c r="Q348" s="200"/>
      <c r="R348" s="199"/>
      <c r="S348" s="260">
        <f t="shared" si="128"/>
        <v>0</v>
      </c>
      <c r="T348" s="258">
        <v>0</v>
      </c>
      <c r="U348" s="196"/>
      <c r="V348" s="225">
        <v>0</v>
      </c>
      <c r="W348" s="226">
        <v>0</v>
      </c>
      <c r="X348" s="254">
        <v>0</v>
      </c>
      <c r="Y348" s="255">
        <v>0</v>
      </c>
      <c r="Z348" s="254">
        <v>0</v>
      </c>
      <c r="AA348" s="256">
        <v>0</v>
      </c>
      <c r="AB348" s="196"/>
      <c r="AC348" s="259"/>
      <c r="AD348" s="257">
        <v>0</v>
      </c>
      <c r="AE348" s="200"/>
      <c r="AF348" s="199"/>
      <c r="AG348" s="260">
        <f t="shared" si="121"/>
        <v>0</v>
      </c>
      <c r="AH348" s="258">
        <v>0</v>
      </c>
      <c r="AI348" s="196"/>
      <c r="AJ348" s="229">
        <f t="shared" si="112"/>
        <v>5311</v>
      </c>
      <c r="AK348" s="208">
        <f t="shared" si="131"/>
        <v>0</v>
      </c>
      <c r="AL348" s="234">
        <v>0</v>
      </c>
      <c r="AM348" s="201">
        <f t="shared" si="132"/>
        <v>0</v>
      </c>
      <c r="AN348" s="209">
        <f t="shared" si="132"/>
        <v>0</v>
      </c>
      <c r="AO348" s="201">
        <f t="shared" si="138"/>
        <v>0</v>
      </c>
      <c r="AP348" s="236">
        <v>0</v>
      </c>
      <c r="AQ348" s="7"/>
      <c r="AR348" s="211">
        <f t="shared" si="125"/>
        <v>0</v>
      </c>
      <c r="AS348" s="212">
        <f t="shared" si="126"/>
        <v>0</v>
      </c>
      <c r="AT348" s="213">
        <f t="shared" si="127"/>
        <v>0</v>
      </c>
      <c r="AU348" s="7"/>
      <c r="AV348" s="243">
        <f t="shared" si="141"/>
        <v>0</v>
      </c>
      <c r="AW348" s="214"/>
      <c r="AX348" s="243">
        <f t="shared" si="142"/>
        <v>0</v>
      </c>
      <c r="AY348" s="7"/>
      <c r="AZ348" s="7"/>
      <c r="BA348" s="7"/>
      <c r="BB348" s="7"/>
      <c r="BC348" s="7"/>
      <c r="BD348" s="7"/>
    </row>
    <row r="349" spans="1:56" x14ac:dyDescent="0.25">
      <c r="A349" s="218">
        <v>5312</v>
      </c>
      <c r="B349" s="219" t="s">
        <v>383</v>
      </c>
      <c r="C349" s="220"/>
      <c r="D349" s="220"/>
      <c r="E349" s="220"/>
      <c r="F349" s="220"/>
      <c r="G349" s="220"/>
      <c r="H349" s="220"/>
      <c r="I349" s="220"/>
      <c r="J349" s="220"/>
      <c r="K349" s="220"/>
      <c r="L349" s="261"/>
      <c r="M349" s="196" t="s">
        <v>56</v>
      </c>
      <c r="N349" s="222">
        <f t="shared" si="120"/>
        <v>5312</v>
      </c>
      <c r="O349" s="259"/>
      <c r="P349" s="257">
        <v>0</v>
      </c>
      <c r="Q349" s="200"/>
      <c r="R349" s="199"/>
      <c r="S349" s="260">
        <f t="shared" si="128"/>
        <v>0</v>
      </c>
      <c r="T349" s="258">
        <v>0</v>
      </c>
      <c r="U349" s="196"/>
      <c r="V349" s="225">
        <v>0</v>
      </c>
      <c r="W349" s="226">
        <v>0</v>
      </c>
      <c r="X349" s="254">
        <v>0</v>
      </c>
      <c r="Y349" s="255">
        <v>0</v>
      </c>
      <c r="Z349" s="254">
        <v>0</v>
      </c>
      <c r="AA349" s="256">
        <v>0</v>
      </c>
      <c r="AB349" s="196"/>
      <c r="AC349" s="259"/>
      <c r="AD349" s="257">
        <v>0</v>
      </c>
      <c r="AE349" s="200"/>
      <c r="AF349" s="199"/>
      <c r="AG349" s="260">
        <f t="shared" si="121"/>
        <v>0</v>
      </c>
      <c r="AH349" s="258">
        <v>0</v>
      </c>
      <c r="AI349" s="196"/>
      <c r="AJ349" s="229">
        <f t="shared" si="112"/>
        <v>5312</v>
      </c>
      <c r="AK349" s="208">
        <f t="shared" si="131"/>
        <v>0</v>
      </c>
      <c r="AL349" s="234">
        <v>0</v>
      </c>
      <c r="AM349" s="201">
        <f t="shared" si="132"/>
        <v>0</v>
      </c>
      <c r="AN349" s="209">
        <f t="shared" si="132"/>
        <v>0</v>
      </c>
      <c r="AO349" s="201">
        <f t="shared" si="138"/>
        <v>0</v>
      </c>
      <c r="AP349" s="236">
        <v>0</v>
      </c>
      <c r="AQ349" s="7"/>
      <c r="AR349" s="211">
        <f t="shared" si="125"/>
        <v>0</v>
      </c>
      <c r="AS349" s="212">
        <f t="shared" si="126"/>
        <v>0</v>
      </c>
      <c r="AT349" s="213">
        <f t="shared" si="127"/>
        <v>0</v>
      </c>
      <c r="AU349" s="7"/>
      <c r="AV349" s="243">
        <f t="shared" si="141"/>
        <v>0</v>
      </c>
      <c r="AW349" s="214"/>
      <c r="AX349" s="243">
        <f t="shared" si="142"/>
        <v>0</v>
      </c>
      <c r="AY349" s="7"/>
      <c r="AZ349" s="7"/>
      <c r="BA349" s="7"/>
      <c r="BB349" s="7"/>
      <c r="BC349" s="7"/>
      <c r="BD349" s="7"/>
    </row>
    <row r="350" spans="1:56" x14ac:dyDescent="0.25">
      <c r="A350" s="218">
        <v>5313</v>
      </c>
      <c r="B350" s="219" t="s">
        <v>384</v>
      </c>
      <c r="C350" s="220"/>
      <c r="D350" s="220"/>
      <c r="E350" s="220"/>
      <c r="F350" s="220"/>
      <c r="G350" s="220"/>
      <c r="H350" s="220"/>
      <c r="I350" s="220"/>
      <c r="J350" s="220"/>
      <c r="K350" s="220"/>
      <c r="L350" s="261"/>
      <c r="M350" s="196" t="s">
        <v>56</v>
      </c>
      <c r="N350" s="222">
        <f t="shared" si="120"/>
        <v>5313</v>
      </c>
      <c r="O350" s="259"/>
      <c r="P350" s="257">
        <v>0</v>
      </c>
      <c r="Q350" s="200"/>
      <c r="R350" s="199"/>
      <c r="S350" s="260">
        <f t="shared" si="128"/>
        <v>0</v>
      </c>
      <c r="T350" s="258">
        <v>0</v>
      </c>
      <c r="U350" s="196"/>
      <c r="V350" s="225">
        <v>0</v>
      </c>
      <c r="W350" s="226">
        <v>0</v>
      </c>
      <c r="X350" s="254">
        <v>0</v>
      </c>
      <c r="Y350" s="255">
        <v>0</v>
      </c>
      <c r="Z350" s="254">
        <v>0</v>
      </c>
      <c r="AA350" s="256">
        <v>0</v>
      </c>
      <c r="AB350" s="196"/>
      <c r="AC350" s="259"/>
      <c r="AD350" s="257">
        <v>0</v>
      </c>
      <c r="AE350" s="200"/>
      <c r="AF350" s="199"/>
      <c r="AG350" s="260">
        <f t="shared" ref="AG350:AG363" si="143">+IF(ABS(+AC350+AE350)&gt;=ABS(AD350+AF350),+AC350-AD350+AE350-AF350,0)</f>
        <v>0</v>
      </c>
      <c r="AH350" s="258">
        <v>0</v>
      </c>
      <c r="AI350" s="196"/>
      <c r="AJ350" s="229">
        <f t="shared" si="112"/>
        <v>5313</v>
      </c>
      <c r="AK350" s="208">
        <f t="shared" si="131"/>
        <v>0</v>
      </c>
      <c r="AL350" s="234">
        <v>0</v>
      </c>
      <c r="AM350" s="201">
        <f t="shared" si="132"/>
        <v>0</v>
      </c>
      <c r="AN350" s="209">
        <f t="shared" si="132"/>
        <v>0</v>
      </c>
      <c r="AO350" s="201">
        <f t="shared" si="138"/>
        <v>0</v>
      </c>
      <c r="AP350" s="236">
        <v>0</v>
      </c>
      <c r="AQ350" s="7"/>
      <c r="AR350" s="211">
        <f t="shared" si="125"/>
        <v>0</v>
      </c>
      <c r="AS350" s="212">
        <f t="shared" si="126"/>
        <v>0</v>
      </c>
      <c r="AT350" s="213">
        <f t="shared" si="127"/>
        <v>0</v>
      </c>
      <c r="AU350" s="7"/>
      <c r="AV350" s="243">
        <f t="shared" si="141"/>
        <v>0</v>
      </c>
      <c r="AW350" s="214"/>
      <c r="AX350" s="243">
        <f t="shared" si="142"/>
        <v>0</v>
      </c>
      <c r="AY350" s="7"/>
      <c r="AZ350" s="7"/>
      <c r="BA350" s="7"/>
      <c r="BB350" s="7"/>
      <c r="BC350" s="7"/>
      <c r="BD350" s="7"/>
    </row>
    <row r="351" spans="1:56" x14ac:dyDescent="0.25">
      <c r="A351" s="218">
        <v>5314</v>
      </c>
      <c r="B351" s="219" t="s">
        <v>385</v>
      </c>
      <c r="C351" s="220"/>
      <c r="D351" s="220"/>
      <c r="E351" s="220"/>
      <c r="F351" s="220"/>
      <c r="G351" s="220"/>
      <c r="H351" s="220"/>
      <c r="I351" s="220"/>
      <c r="J351" s="220"/>
      <c r="K351" s="220"/>
      <c r="L351" s="261"/>
      <c r="M351" s="196" t="s">
        <v>56</v>
      </c>
      <c r="N351" s="222">
        <f t="shared" si="120"/>
        <v>5314</v>
      </c>
      <c r="O351" s="259"/>
      <c r="P351" s="257">
        <v>0</v>
      </c>
      <c r="Q351" s="200"/>
      <c r="R351" s="199"/>
      <c r="S351" s="260">
        <f t="shared" si="128"/>
        <v>0</v>
      </c>
      <c r="T351" s="258">
        <v>0</v>
      </c>
      <c r="U351" s="196"/>
      <c r="V351" s="225">
        <v>0</v>
      </c>
      <c r="W351" s="226">
        <v>0</v>
      </c>
      <c r="X351" s="254">
        <v>0</v>
      </c>
      <c r="Y351" s="255">
        <v>0</v>
      </c>
      <c r="Z351" s="254">
        <v>0</v>
      </c>
      <c r="AA351" s="256">
        <v>0</v>
      </c>
      <c r="AB351" s="196"/>
      <c r="AC351" s="259"/>
      <c r="AD351" s="257">
        <v>0</v>
      </c>
      <c r="AE351" s="302"/>
      <c r="AF351" s="199"/>
      <c r="AG351" s="260">
        <f t="shared" si="143"/>
        <v>0</v>
      </c>
      <c r="AH351" s="258">
        <v>0</v>
      </c>
      <c r="AI351" s="196"/>
      <c r="AJ351" s="229">
        <f t="shared" si="112"/>
        <v>5314</v>
      </c>
      <c r="AK351" s="208">
        <f t="shared" si="131"/>
        <v>0</v>
      </c>
      <c r="AL351" s="234">
        <v>0</v>
      </c>
      <c r="AM351" s="201">
        <f t="shared" si="132"/>
        <v>0</v>
      </c>
      <c r="AN351" s="209">
        <f t="shared" si="132"/>
        <v>0</v>
      </c>
      <c r="AO351" s="201">
        <f t="shared" si="138"/>
        <v>0</v>
      </c>
      <c r="AP351" s="236">
        <v>0</v>
      </c>
      <c r="AQ351" s="7"/>
      <c r="AR351" s="211">
        <f t="shared" si="125"/>
        <v>0</v>
      </c>
      <c r="AS351" s="212">
        <f t="shared" si="126"/>
        <v>0</v>
      </c>
      <c r="AT351" s="213">
        <f t="shared" si="127"/>
        <v>0</v>
      </c>
      <c r="AU351" s="7"/>
      <c r="AV351" s="243">
        <f t="shared" si="141"/>
        <v>0</v>
      </c>
      <c r="AW351" s="214"/>
      <c r="AX351" s="243">
        <f t="shared" si="142"/>
        <v>0</v>
      </c>
      <c r="AY351" s="7"/>
      <c r="AZ351" s="7"/>
      <c r="BA351" s="7"/>
      <c r="BB351" s="7"/>
      <c r="BC351" s="7"/>
      <c r="BD351" s="7"/>
    </row>
    <row r="352" spans="1:56" x14ac:dyDescent="0.25">
      <c r="A352" s="218">
        <v>5315</v>
      </c>
      <c r="B352" s="219" t="s">
        <v>386</v>
      </c>
      <c r="C352" s="220"/>
      <c r="D352" s="220"/>
      <c r="E352" s="220"/>
      <c r="F352" s="220"/>
      <c r="G352" s="220"/>
      <c r="H352" s="220"/>
      <c r="I352" s="220"/>
      <c r="J352" s="220"/>
      <c r="K352" s="220"/>
      <c r="L352" s="261"/>
      <c r="M352" s="196" t="s">
        <v>56</v>
      </c>
      <c r="N352" s="222">
        <f t="shared" si="120"/>
        <v>5315</v>
      </c>
      <c r="O352" s="259"/>
      <c r="P352" s="257">
        <v>0</v>
      </c>
      <c r="Q352" s="200"/>
      <c r="R352" s="199"/>
      <c r="S352" s="260">
        <f t="shared" si="128"/>
        <v>0</v>
      </c>
      <c r="T352" s="258">
        <v>0</v>
      </c>
      <c r="U352" s="196"/>
      <c r="V352" s="225">
        <v>0</v>
      </c>
      <c r="W352" s="226">
        <v>0</v>
      </c>
      <c r="X352" s="254">
        <v>0</v>
      </c>
      <c r="Y352" s="255">
        <v>0</v>
      </c>
      <c r="Z352" s="254">
        <v>0</v>
      </c>
      <c r="AA352" s="256">
        <v>0</v>
      </c>
      <c r="AB352" s="196"/>
      <c r="AC352" s="259"/>
      <c r="AD352" s="257">
        <v>0</v>
      </c>
      <c r="AE352" s="302"/>
      <c r="AF352" s="199"/>
      <c r="AG352" s="260">
        <f t="shared" si="143"/>
        <v>0</v>
      </c>
      <c r="AH352" s="258">
        <v>0</v>
      </c>
      <c r="AI352" s="196"/>
      <c r="AJ352" s="229">
        <f t="shared" si="112"/>
        <v>5315</v>
      </c>
      <c r="AK352" s="208">
        <f t="shared" si="131"/>
        <v>0</v>
      </c>
      <c r="AL352" s="234">
        <v>0</v>
      </c>
      <c r="AM352" s="201">
        <f t="shared" si="132"/>
        <v>0</v>
      </c>
      <c r="AN352" s="209">
        <f t="shared" si="132"/>
        <v>0</v>
      </c>
      <c r="AO352" s="201">
        <f t="shared" si="138"/>
        <v>0</v>
      </c>
      <c r="AP352" s="236">
        <v>0</v>
      </c>
      <c r="AQ352" s="7"/>
      <c r="AR352" s="211">
        <f t="shared" si="125"/>
        <v>0</v>
      </c>
      <c r="AS352" s="212">
        <f t="shared" si="126"/>
        <v>0</v>
      </c>
      <c r="AT352" s="213">
        <f t="shared" si="127"/>
        <v>0</v>
      </c>
      <c r="AU352" s="7"/>
      <c r="AV352" s="243">
        <f t="shared" si="141"/>
        <v>0</v>
      </c>
      <c r="AW352" s="214"/>
      <c r="AX352" s="243">
        <f t="shared" si="142"/>
        <v>0</v>
      </c>
      <c r="AY352" s="7"/>
      <c r="AZ352" s="7"/>
      <c r="BA352" s="7"/>
      <c r="BB352" s="7"/>
      <c r="BC352" s="7"/>
      <c r="BD352" s="7"/>
    </row>
    <row r="353" spans="1:56" x14ac:dyDescent="0.25">
      <c r="A353" s="218">
        <v>5316</v>
      </c>
      <c r="B353" s="219" t="s">
        <v>387</v>
      </c>
      <c r="C353" s="220"/>
      <c r="D353" s="220"/>
      <c r="E353" s="220"/>
      <c r="F353" s="220"/>
      <c r="G353" s="220"/>
      <c r="H353" s="220"/>
      <c r="I353" s="220"/>
      <c r="J353" s="220"/>
      <c r="K353" s="220"/>
      <c r="L353" s="261"/>
      <c r="M353" s="196" t="s">
        <v>56</v>
      </c>
      <c r="N353" s="222">
        <f t="shared" si="120"/>
        <v>5316</v>
      </c>
      <c r="O353" s="259"/>
      <c r="P353" s="257">
        <v>0</v>
      </c>
      <c r="Q353" s="200"/>
      <c r="R353" s="199"/>
      <c r="S353" s="260">
        <f t="shared" si="128"/>
        <v>0</v>
      </c>
      <c r="T353" s="258">
        <v>0</v>
      </c>
      <c r="U353" s="196"/>
      <c r="V353" s="225">
        <v>0</v>
      </c>
      <c r="W353" s="226">
        <v>0</v>
      </c>
      <c r="X353" s="254">
        <v>0</v>
      </c>
      <c r="Y353" s="255">
        <v>0</v>
      </c>
      <c r="Z353" s="254">
        <v>0</v>
      </c>
      <c r="AA353" s="256">
        <v>0</v>
      </c>
      <c r="AB353" s="196"/>
      <c r="AC353" s="259"/>
      <c r="AD353" s="257">
        <v>0</v>
      </c>
      <c r="AE353" s="200"/>
      <c r="AF353" s="199"/>
      <c r="AG353" s="260">
        <f t="shared" si="143"/>
        <v>0</v>
      </c>
      <c r="AH353" s="258">
        <v>0</v>
      </c>
      <c r="AI353" s="196"/>
      <c r="AJ353" s="229">
        <f t="shared" si="112"/>
        <v>5316</v>
      </c>
      <c r="AK353" s="208">
        <f t="shared" si="131"/>
        <v>0</v>
      </c>
      <c r="AL353" s="234">
        <v>0</v>
      </c>
      <c r="AM353" s="201">
        <f t="shared" si="132"/>
        <v>0</v>
      </c>
      <c r="AN353" s="209">
        <f t="shared" si="132"/>
        <v>0</v>
      </c>
      <c r="AO353" s="201">
        <f t="shared" si="138"/>
        <v>0</v>
      </c>
      <c r="AP353" s="236">
        <v>0</v>
      </c>
      <c r="AQ353" s="7"/>
      <c r="AR353" s="211">
        <f t="shared" si="125"/>
        <v>0</v>
      </c>
      <c r="AS353" s="212">
        <f t="shared" si="126"/>
        <v>0</v>
      </c>
      <c r="AT353" s="213">
        <f t="shared" si="127"/>
        <v>0</v>
      </c>
      <c r="AU353" s="7"/>
      <c r="AV353" s="243">
        <f t="shared" si="141"/>
        <v>0</v>
      </c>
      <c r="AW353" s="214"/>
      <c r="AX353" s="243">
        <f t="shared" si="142"/>
        <v>0</v>
      </c>
      <c r="AY353" s="7"/>
      <c r="AZ353" s="7"/>
      <c r="BA353" s="7"/>
      <c r="BB353" s="7"/>
      <c r="BC353" s="7"/>
      <c r="BD353" s="7"/>
    </row>
    <row r="354" spans="1:56" x14ac:dyDescent="0.25">
      <c r="A354" s="218">
        <v>5317</v>
      </c>
      <c r="B354" s="219" t="s">
        <v>388</v>
      </c>
      <c r="C354" s="220"/>
      <c r="D354" s="220"/>
      <c r="E354" s="220"/>
      <c r="F354" s="220"/>
      <c r="G354" s="220"/>
      <c r="H354" s="220"/>
      <c r="I354" s="220"/>
      <c r="J354" s="220"/>
      <c r="K354" s="220"/>
      <c r="L354" s="261"/>
      <c r="M354" s="196" t="s">
        <v>56</v>
      </c>
      <c r="N354" s="222">
        <f t="shared" si="120"/>
        <v>5317</v>
      </c>
      <c r="O354" s="259"/>
      <c r="P354" s="257">
        <v>0</v>
      </c>
      <c r="Q354" s="200"/>
      <c r="R354" s="199"/>
      <c r="S354" s="260">
        <f t="shared" si="128"/>
        <v>0</v>
      </c>
      <c r="T354" s="258">
        <v>0</v>
      </c>
      <c r="U354" s="196"/>
      <c r="V354" s="225">
        <v>0</v>
      </c>
      <c r="W354" s="226">
        <v>0</v>
      </c>
      <c r="X354" s="254">
        <v>0</v>
      </c>
      <c r="Y354" s="255">
        <v>0</v>
      </c>
      <c r="Z354" s="254">
        <v>0</v>
      </c>
      <c r="AA354" s="256">
        <v>0</v>
      </c>
      <c r="AB354" s="196"/>
      <c r="AC354" s="259"/>
      <c r="AD354" s="257">
        <v>0</v>
      </c>
      <c r="AE354" s="200"/>
      <c r="AF354" s="199"/>
      <c r="AG354" s="260">
        <f t="shared" si="143"/>
        <v>0</v>
      </c>
      <c r="AH354" s="258">
        <v>0</v>
      </c>
      <c r="AI354" s="196"/>
      <c r="AJ354" s="229">
        <f t="shared" si="112"/>
        <v>5317</v>
      </c>
      <c r="AK354" s="208">
        <f t="shared" si="131"/>
        <v>0</v>
      </c>
      <c r="AL354" s="234">
        <v>0</v>
      </c>
      <c r="AM354" s="201">
        <f t="shared" si="132"/>
        <v>0</v>
      </c>
      <c r="AN354" s="209">
        <f t="shared" si="132"/>
        <v>0</v>
      </c>
      <c r="AO354" s="201">
        <f t="shared" si="138"/>
        <v>0</v>
      </c>
      <c r="AP354" s="236">
        <v>0</v>
      </c>
      <c r="AQ354" s="7"/>
      <c r="AR354" s="211">
        <f t="shared" ref="AR354:AR382" si="144">+ROUND(+SUM(AK354-AL354)-SUM(O354-P354)-SUM(V354-W354)-SUM(AC354-AD354),2)</f>
        <v>0</v>
      </c>
      <c r="AS354" s="212">
        <f t="shared" ref="AS354:AS382" si="145">+ROUND(+SUM(AM354-AN354)-SUM(Q354-R354)-SUM(X354-Y354)-SUM(AE354-AF354),2)</f>
        <v>0</v>
      </c>
      <c r="AT354" s="213">
        <f t="shared" ref="AT354:AT382" si="146">+ROUND(+SUM(AO354-AP354)-SUM(S354-T354)-SUM(Z354-AA354)-SUM(AG354-AH354),2)</f>
        <v>0</v>
      </c>
      <c r="AU354" s="7"/>
      <c r="AV354" s="243">
        <f t="shared" si="141"/>
        <v>0</v>
      </c>
      <c r="AW354" s="214"/>
      <c r="AX354" s="243">
        <f t="shared" si="142"/>
        <v>0</v>
      </c>
      <c r="AY354" s="7"/>
      <c r="AZ354" s="7"/>
      <c r="BA354" s="7"/>
      <c r="BB354" s="7"/>
      <c r="BC354" s="7"/>
      <c r="BD354" s="7"/>
    </row>
    <row r="355" spans="1:56" x14ac:dyDescent="0.25">
      <c r="A355" s="218">
        <v>5318</v>
      </c>
      <c r="B355" s="219" t="s">
        <v>389</v>
      </c>
      <c r="C355" s="220"/>
      <c r="D355" s="220"/>
      <c r="E355" s="220"/>
      <c r="F355" s="220"/>
      <c r="G355" s="220"/>
      <c r="H355" s="220"/>
      <c r="I355" s="220"/>
      <c r="J355" s="220"/>
      <c r="K355" s="220"/>
      <c r="L355" s="261"/>
      <c r="M355" s="196" t="s">
        <v>56</v>
      </c>
      <c r="N355" s="222">
        <f t="shared" si="120"/>
        <v>5318</v>
      </c>
      <c r="O355" s="259"/>
      <c r="P355" s="257">
        <v>0</v>
      </c>
      <c r="Q355" s="200"/>
      <c r="R355" s="199"/>
      <c r="S355" s="260">
        <f t="shared" ref="S355:S363" si="147">+IF(ABS(+O355+Q355)&gt;=ABS(P355+R355),+O355-P355+Q355-R355,0)</f>
        <v>0</v>
      </c>
      <c r="T355" s="258">
        <v>0</v>
      </c>
      <c r="U355" s="196"/>
      <c r="V355" s="225">
        <v>0</v>
      </c>
      <c r="W355" s="226">
        <v>0</v>
      </c>
      <c r="X355" s="254">
        <v>0</v>
      </c>
      <c r="Y355" s="255">
        <v>0</v>
      </c>
      <c r="Z355" s="254">
        <v>0</v>
      </c>
      <c r="AA355" s="256">
        <v>0</v>
      </c>
      <c r="AB355" s="196"/>
      <c r="AC355" s="259"/>
      <c r="AD355" s="257">
        <v>0</v>
      </c>
      <c r="AE355" s="200"/>
      <c r="AF355" s="199"/>
      <c r="AG355" s="260">
        <f t="shared" si="143"/>
        <v>0</v>
      </c>
      <c r="AH355" s="258">
        <v>0</v>
      </c>
      <c r="AI355" s="196"/>
      <c r="AJ355" s="229">
        <f t="shared" si="112"/>
        <v>5318</v>
      </c>
      <c r="AK355" s="208">
        <f t="shared" si="131"/>
        <v>0</v>
      </c>
      <c r="AL355" s="234">
        <v>0</v>
      </c>
      <c r="AM355" s="201">
        <f t="shared" si="132"/>
        <v>0</v>
      </c>
      <c r="AN355" s="209">
        <f t="shared" si="132"/>
        <v>0</v>
      </c>
      <c r="AO355" s="201">
        <f t="shared" si="138"/>
        <v>0</v>
      </c>
      <c r="AP355" s="236">
        <v>0</v>
      </c>
      <c r="AQ355" s="7"/>
      <c r="AR355" s="211">
        <f t="shared" si="144"/>
        <v>0</v>
      </c>
      <c r="AS355" s="212">
        <f t="shared" si="145"/>
        <v>0</v>
      </c>
      <c r="AT355" s="213">
        <f t="shared" si="146"/>
        <v>0</v>
      </c>
      <c r="AU355" s="7"/>
      <c r="AV355" s="243">
        <f t="shared" si="141"/>
        <v>0</v>
      </c>
      <c r="AW355" s="214"/>
      <c r="AX355" s="243">
        <f t="shared" si="142"/>
        <v>0</v>
      </c>
      <c r="AY355" s="7"/>
      <c r="AZ355" s="7"/>
      <c r="BA355" s="7"/>
      <c r="BB355" s="7"/>
      <c r="BC355" s="7"/>
      <c r="BD355" s="7"/>
    </row>
    <row r="356" spans="1:56" x14ac:dyDescent="0.25">
      <c r="A356" s="218">
        <v>5319</v>
      </c>
      <c r="B356" s="219" t="s">
        <v>390</v>
      </c>
      <c r="C356" s="220"/>
      <c r="D356" s="220"/>
      <c r="E356" s="220"/>
      <c r="F356" s="220"/>
      <c r="G356" s="220"/>
      <c r="H356" s="220"/>
      <c r="I356" s="220"/>
      <c r="J356" s="220"/>
      <c r="K356" s="220"/>
      <c r="L356" s="261"/>
      <c r="M356" s="196" t="s">
        <v>56</v>
      </c>
      <c r="N356" s="222">
        <f t="shared" ref="N356:N382" si="148">+A356</f>
        <v>5319</v>
      </c>
      <c r="O356" s="259"/>
      <c r="P356" s="257">
        <v>0</v>
      </c>
      <c r="Q356" s="200"/>
      <c r="R356" s="199"/>
      <c r="S356" s="260">
        <f t="shared" si="147"/>
        <v>0</v>
      </c>
      <c r="T356" s="258">
        <v>0</v>
      </c>
      <c r="U356" s="196"/>
      <c r="V356" s="225">
        <v>0</v>
      </c>
      <c r="W356" s="226">
        <v>0</v>
      </c>
      <c r="X356" s="254">
        <v>0</v>
      </c>
      <c r="Y356" s="255">
        <v>0</v>
      </c>
      <c r="Z356" s="254">
        <v>0</v>
      </c>
      <c r="AA356" s="256">
        <v>0</v>
      </c>
      <c r="AB356" s="196"/>
      <c r="AC356" s="259"/>
      <c r="AD356" s="257">
        <v>0</v>
      </c>
      <c r="AE356" s="302"/>
      <c r="AF356" s="199"/>
      <c r="AG356" s="260">
        <f t="shared" si="143"/>
        <v>0</v>
      </c>
      <c r="AH356" s="258">
        <v>0</v>
      </c>
      <c r="AI356" s="196"/>
      <c r="AJ356" s="229">
        <f t="shared" si="112"/>
        <v>5319</v>
      </c>
      <c r="AK356" s="208">
        <f t="shared" si="131"/>
        <v>0</v>
      </c>
      <c r="AL356" s="234">
        <v>0</v>
      </c>
      <c r="AM356" s="201">
        <f t="shared" si="132"/>
        <v>0</v>
      </c>
      <c r="AN356" s="209">
        <f t="shared" si="132"/>
        <v>0</v>
      </c>
      <c r="AO356" s="201">
        <f t="shared" si="138"/>
        <v>0</v>
      </c>
      <c r="AP356" s="236">
        <v>0</v>
      </c>
      <c r="AQ356" s="7"/>
      <c r="AR356" s="211">
        <f t="shared" si="144"/>
        <v>0</v>
      </c>
      <c r="AS356" s="212">
        <f t="shared" si="145"/>
        <v>0</v>
      </c>
      <c r="AT356" s="213">
        <f t="shared" si="146"/>
        <v>0</v>
      </c>
      <c r="AU356" s="7"/>
      <c r="AV356" s="243">
        <f t="shared" si="141"/>
        <v>0</v>
      </c>
      <c r="AW356" s="214"/>
      <c r="AX356" s="243">
        <f t="shared" si="142"/>
        <v>0</v>
      </c>
      <c r="AY356" s="7"/>
      <c r="AZ356" s="7"/>
      <c r="BA356" s="7"/>
      <c r="BB356" s="7"/>
      <c r="BC356" s="7"/>
      <c r="BD356" s="7"/>
    </row>
    <row r="357" spans="1:56" x14ac:dyDescent="0.25">
      <c r="A357" s="218">
        <v>5321</v>
      </c>
      <c r="B357" s="219" t="s">
        <v>391</v>
      </c>
      <c r="C357" s="220"/>
      <c r="D357" s="220"/>
      <c r="E357" s="220"/>
      <c r="F357" s="220"/>
      <c r="G357" s="220"/>
      <c r="H357" s="220"/>
      <c r="I357" s="220"/>
      <c r="J357" s="220"/>
      <c r="K357" s="220"/>
      <c r="L357" s="261"/>
      <c r="M357" s="196" t="s">
        <v>56</v>
      </c>
      <c r="N357" s="222">
        <f t="shared" si="148"/>
        <v>5321</v>
      </c>
      <c r="O357" s="259"/>
      <c r="P357" s="257">
        <v>0</v>
      </c>
      <c r="Q357" s="200"/>
      <c r="R357" s="199"/>
      <c r="S357" s="260">
        <f t="shared" si="147"/>
        <v>0</v>
      </c>
      <c r="T357" s="258">
        <v>0</v>
      </c>
      <c r="U357" s="196"/>
      <c r="V357" s="225">
        <v>0</v>
      </c>
      <c r="W357" s="226">
        <v>0</v>
      </c>
      <c r="X357" s="254">
        <v>38706440</v>
      </c>
      <c r="Y357" s="255">
        <v>31315124.34</v>
      </c>
      <c r="Z357" s="254">
        <v>7391315.6600000001</v>
      </c>
      <c r="AA357" s="256">
        <v>0</v>
      </c>
      <c r="AB357" s="196"/>
      <c r="AC357" s="259"/>
      <c r="AD357" s="257">
        <v>0</v>
      </c>
      <c r="AE357" s="302"/>
      <c r="AF357" s="199"/>
      <c r="AG357" s="260">
        <f t="shared" si="143"/>
        <v>0</v>
      </c>
      <c r="AH357" s="258">
        <v>0</v>
      </c>
      <c r="AI357" s="196"/>
      <c r="AJ357" s="229">
        <f t="shared" si="112"/>
        <v>5321</v>
      </c>
      <c r="AK357" s="208">
        <f t="shared" si="131"/>
        <v>0</v>
      </c>
      <c r="AL357" s="234">
        <v>0</v>
      </c>
      <c r="AM357" s="201">
        <f t="shared" si="132"/>
        <v>38706440</v>
      </c>
      <c r="AN357" s="209">
        <f t="shared" si="132"/>
        <v>31315124.34</v>
      </c>
      <c r="AO357" s="201">
        <f t="shared" si="138"/>
        <v>7391315.6600000001</v>
      </c>
      <c r="AP357" s="236">
        <v>0</v>
      </c>
      <c r="AQ357" s="7"/>
      <c r="AR357" s="211">
        <f t="shared" si="144"/>
        <v>0</v>
      </c>
      <c r="AS357" s="212">
        <f t="shared" si="145"/>
        <v>0</v>
      </c>
      <c r="AT357" s="213">
        <f t="shared" si="146"/>
        <v>0</v>
      </c>
      <c r="AU357" s="7"/>
      <c r="AV357" s="243">
        <f t="shared" si="141"/>
        <v>0</v>
      </c>
      <c r="AW357" s="214"/>
      <c r="AX357" s="243">
        <f t="shared" si="142"/>
        <v>0</v>
      </c>
      <c r="AY357" s="7"/>
      <c r="AZ357" s="7"/>
      <c r="BA357" s="7"/>
      <c r="BB357" s="7"/>
      <c r="BC357" s="7"/>
      <c r="BD357" s="7"/>
    </row>
    <row r="358" spans="1:56" x14ac:dyDescent="0.25">
      <c r="A358" s="218">
        <v>5322</v>
      </c>
      <c r="B358" s="219" t="s">
        <v>392</v>
      </c>
      <c r="C358" s="220"/>
      <c r="D358" s="220"/>
      <c r="E358" s="220"/>
      <c r="F358" s="220"/>
      <c r="G358" s="220"/>
      <c r="H358" s="220"/>
      <c r="I358" s="220"/>
      <c r="J358" s="220"/>
      <c r="K358" s="220"/>
      <c r="L358" s="261"/>
      <c r="M358" s="196" t="s">
        <v>56</v>
      </c>
      <c r="N358" s="222">
        <f t="shared" si="148"/>
        <v>5322</v>
      </c>
      <c r="O358" s="259"/>
      <c r="P358" s="257">
        <v>0</v>
      </c>
      <c r="Q358" s="200"/>
      <c r="R358" s="199"/>
      <c r="S358" s="260">
        <f t="shared" si="147"/>
        <v>0</v>
      </c>
      <c r="T358" s="258">
        <v>0</v>
      </c>
      <c r="U358" s="196"/>
      <c r="V358" s="225">
        <v>0</v>
      </c>
      <c r="W358" s="226">
        <v>0</v>
      </c>
      <c r="X358" s="254">
        <v>0</v>
      </c>
      <c r="Y358" s="255">
        <v>0</v>
      </c>
      <c r="Z358" s="254">
        <v>0</v>
      </c>
      <c r="AA358" s="256">
        <v>0</v>
      </c>
      <c r="AB358" s="196"/>
      <c r="AC358" s="259"/>
      <c r="AD358" s="257">
        <v>0</v>
      </c>
      <c r="AE358" s="200"/>
      <c r="AF358" s="199"/>
      <c r="AG358" s="260">
        <f t="shared" si="143"/>
        <v>0</v>
      </c>
      <c r="AH358" s="258">
        <v>0</v>
      </c>
      <c r="AI358" s="196"/>
      <c r="AJ358" s="229">
        <f t="shared" si="112"/>
        <v>5322</v>
      </c>
      <c r="AK358" s="208">
        <f t="shared" si="131"/>
        <v>0</v>
      </c>
      <c r="AL358" s="234">
        <v>0</v>
      </c>
      <c r="AM358" s="201">
        <f t="shared" si="132"/>
        <v>0</v>
      </c>
      <c r="AN358" s="209">
        <f t="shared" si="132"/>
        <v>0</v>
      </c>
      <c r="AO358" s="201">
        <f t="shared" si="138"/>
        <v>0</v>
      </c>
      <c r="AP358" s="236">
        <v>0</v>
      </c>
      <c r="AQ358" s="7"/>
      <c r="AR358" s="211">
        <f t="shared" si="144"/>
        <v>0</v>
      </c>
      <c r="AS358" s="212">
        <f t="shared" si="145"/>
        <v>0</v>
      </c>
      <c r="AT358" s="213">
        <f t="shared" si="146"/>
        <v>0</v>
      </c>
      <c r="AU358" s="7"/>
      <c r="AV358" s="243">
        <f t="shared" si="141"/>
        <v>0</v>
      </c>
      <c r="AW358" s="214"/>
      <c r="AX358" s="243">
        <f t="shared" si="142"/>
        <v>0</v>
      </c>
      <c r="AY358" s="7"/>
      <c r="AZ358" s="7"/>
      <c r="BA358" s="7"/>
      <c r="BB358" s="7"/>
      <c r="BC358" s="7"/>
      <c r="BD358" s="7"/>
    </row>
    <row r="359" spans="1:56" x14ac:dyDescent="0.25">
      <c r="A359" s="218">
        <v>5323</v>
      </c>
      <c r="B359" s="219" t="s">
        <v>393</v>
      </c>
      <c r="C359" s="220"/>
      <c r="D359" s="220"/>
      <c r="E359" s="220"/>
      <c r="F359" s="220"/>
      <c r="G359" s="220"/>
      <c r="H359" s="220"/>
      <c r="I359" s="220"/>
      <c r="J359" s="220"/>
      <c r="K359" s="220"/>
      <c r="L359" s="261"/>
      <c r="M359" s="196" t="s">
        <v>56</v>
      </c>
      <c r="N359" s="222">
        <f t="shared" si="148"/>
        <v>5323</v>
      </c>
      <c r="O359" s="259"/>
      <c r="P359" s="257">
        <v>0</v>
      </c>
      <c r="Q359" s="200"/>
      <c r="R359" s="199"/>
      <c r="S359" s="260">
        <f t="shared" si="147"/>
        <v>0</v>
      </c>
      <c r="T359" s="258">
        <v>0</v>
      </c>
      <c r="U359" s="196"/>
      <c r="V359" s="225">
        <v>0</v>
      </c>
      <c r="W359" s="226">
        <v>0</v>
      </c>
      <c r="X359" s="254">
        <v>0</v>
      </c>
      <c r="Y359" s="255">
        <v>0</v>
      </c>
      <c r="Z359" s="254">
        <v>0</v>
      </c>
      <c r="AA359" s="256">
        <v>0</v>
      </c>
      <c r="AB359" s="196"/>
      <c r="AC359" s="259"/>
      <c r="AD359" s="257">
        <v>0</v>
      </c>
      <c r="AE359" s="200"/>
      <c r="AF359" s="199"/>
      <c r="AG359" s="260">
        <f t="shared" si="143"/>
        <v>0</v>
      </c>
      <c r="AH359" s="258">
        <v>0</v>
      </c>
      <c r="AI359" s="196"/>
      <c r="AJ359" s="229">
        <f t="shared" si="112"/>
        <v>5323</v>
      </c>
      <c r="AK359" s="208">
        <f t="shared" si="131"/>
        <v>0</v>
      </c>
      <c r="AL359" s="234">
        <v>0</v>
      </c>
      <c r="AM359" s="201">
        <f t="shared" si="132"/>
        <v>0</v>
      </c>
      <c r="AN359" s="209">
        <f t="shared" si="132"/>
        <v>0</v>
      </c>
      <c r="AO359" s="201">
        <f t="shared" si="138"/>
        <v>0</v>
      </c>
      <c r="AP359" s="236">
        <v>0</v>
      </c>
      <c r="AQ359" s="7"/>
      <c r="AR359" s="211">
        <f t="shared" si="144"/>
        <v>0</v>
      </c>
      <c r="AS359" s="212">
        <f t="shared" si="145"/>
        <v>0</v>
      </c>
      <c r="AT359" s="213">
        <f t="shared" si="146"/>
        <v>0</v>
      </c>
      <c r="AU359" s="7"/>
      <c r="AV359" s="243">
        <f t="shared" si="141"/>
        <v>0</v>
      </c>
      <c r="AW359" s="214"/>
      <c r="AX359" s="243">
        <f t="shared" si="142"/>
        <v>0</v>
      </c>
      <c r="AY359" s="7"/>
      <c r="AZ359" s="7"/>
      <c r="BA359" s="7"/>
      <c r="BB359" s="7"/>
      <c r="BC359" s="7"/>
      <c r="BD359" s="7"/>
    </row>
    <row r="360" spans="1:56" x14ac:dyDescent="0.25">
      <c r="A360" s="218">
        <v>5381</v>
      </c>
      <c r="B360" s="219" t="s">
        <v>394</v>
      </c>
      <c r="C360" s="220"/>
      <c r="D360" s="220"/>
      <c r="E360" s="220"/>
      <c r="F360" s="220"/>
      <c r="G360" s="220"/>
      <c r="H360" s="220"/>
      <c r="I360" s="220"/>
      <c r="J360" s="220"/>
      <c r="K360" s="220"/>
      <c r="L360" s="261"/>
      <c r="M360" s="196" t="s">
        <v>56</v>
      </c>
      <c r="N360" s="222">
        <f t="shared" si="148"/>
        <v>5381</v>
      </c>
      <c r="O360" s="259"/>
      <c r="P360" s="257">
        <v>0</v>
      </c>
      <c r="Q360" s="200"/>
      <c r="R360" s="199"/>
      <c r="S360" s="260">
        <f t="shared" si="147"/>
        <v>0</v>
      </c>
      <c r="T360" s="258">
        <v>0</v>
      </c>
      <c r="U360" s="196"/>
      <c r="V360" s="225">
        <v>0</v>
      </c>
      <c r="W360" s="226">
        <v>0</v>
      </c>
      <c r="X360" s="254">
        <v>0</v>
      </c>
      <c r="Y360" s="255">
        <v>0</v>
      </c>
      <c r="Z360" s="254">
        <v>0</v>
      </c>
      <c r="AA360" s="256">
        <v>0</v>
      </c>
      <c r="AB360" s="196"/>
      <c r="AC360" s="259"/>
      <c r="AD360" s="257">
        <v>0</v>
      </c>
      <c r="AE360" s="200"/>
      <c r="AF360" s="199"/>
      <c r="AG360" s="260">
        <f t="shared" si="143"/>
        <v>0</v>
      </c>
      <c r="AH360" s="258">
        <v>0</v>
      </c>
      <c r="AI360" s="196"/>
      <c r="AJ360" s="229">
        <f t="shared" si="112"/>
        <v>5381</v>
      </c>
      <c r="AK360" s="208">
        <f t="shared" si="131"/>
        <v>0</v>
      </c>
      <c r="AL360" s="234">
        <v>0</v>
      </c>
      <c r="AM360" s="201">
        <f t="shared" si="132"/>
        <v>0</v>
      </c>
      <c r="AN360" s="209">
        <f t="shared" si="132"/>
        <v>0</v>
      </c>
      <c r="AO360" s="201">
        <f t="shared" si="138"/>
        <v>0</v>
      </c>
      <c r="AP360" s="236">
        <v>0</v>
      </c>
      <c r="AQ360" s="7"/>
      <c r="AR360" s="211">
        <f>+ROUND(+SUM(AK360-AL360)-SUM(O360-P360)-SUM(V360-W360)-SUM(AC360-AD360),2)</f>
        <v>0</v>
      </c>
      <c r="AS360" s="212">
        <f>+ROUND(+SUM(AM360-AN360)-SUM(Q360-R360)-SUM(X360-Y360)-SUM(AE360-AF360),2)</f>
        <v>0</v>
      </c>
      <c r="AT360" s="213">
        <f>+ROUND(+SUM(AO360-AP360)-SUM(S360-T360)-SUM(Z360-AA360)-SUM(AG360-AH360),2)</f>
        <v>0</v>
      </c>
      <c r="AU360" s="7"/>
      <c r="AV360" s="243">
        <f t="shared" si="141"/>
        <v>0</v>
      </c>
      <c r="AW360" s="214"/>
      <c r="AX360" s="243">
        <f t="shared" si="142"/>
        <v>0</v>
      </c>
      <c r="AY360" s="7"/>
      <c r="AZ360" s="7"/>
      <c r="BA360" s="7"/>
      <c r="BB360" s="7"/>
      <c r="BC360" s="7"/>
      <c r="BD360" s="7"/>
    </row>
    <row r="361" spans="1:56" x14ac:dyDescent="0.25">
      <c r="A361" s="218">
        <v>5382</v>
      </c>
      <c r="B361" s="219" t="s">
        <v>395</v>
      </c>
      <c r="C361" s="220"/>
      <c r="D361" s="220"/>
      <c r="E361" s="220"/>
      <c r="F361" s="220"/>
      <c r="G361" s="220"/>
      <c r="H361" s="220"/>
      <c r="I361" s="220"/>
      <c r="J361" s="220"/>
      <c r="K361" s="220"/>
      <c r="L361" s="261"/>
      <c r="M361" s="196" t="s">
        <v>56</v>
      </c>
      <c r="N361" s="222">
        <f t="shared" si="148"/>
        <v>5382</v>
      </c>
      <c r="O361" s="259"/>
      <c r="P361" s="257">
        <v>0</v>
      </c>
      <c r="Q361" s="200"/>
      <c r="R361" s="199"/>
      <c r="S361" s="260">
        <f t="shared" si="147"/>
        <v>0</v>
      </c>
      <c r="T361" s="258">
        <v>0</v>
      </c>
      <c r="U361" s="196"/>
      <c r="V361" s="225">
        <v>0</v>
      </c>
      <c r="W361" s="226">
        <v>0</v>
      </c>
      <c r="X361" s="254">
        <v>0</v>
      </c>
      <c r="Y361" s="255">
        <v>0</v>
      </c>
      <c r="Z361" s="254">
        <v>0</v>
      </c>
      <c r="AA361" s="256">
        <v>0</v>
      </c>
      <c r="AB361" s="196"/>
      <c r="AC361" s="259"/>
      <c r="AD361" s="257">
        <v>0</v>
      </c>
      <c r="AE361" s="200"/>
      <c r="AF361" s="199"/>
      <c r="AG361" s="260">
        <f t="shared" si="143"/>
        <v>0</v>
      </c>
      <c r="AH361" s="258">
        <v>0</v>
      </c>
      <c r="AI361" s="196"/>
      <c r="AJ361" s="229">
        <f t="shared" si="112"/>
        <v>5382</v>
      </c>
      <c r="AK361" s="208">
        <f t="shared" si="131"/>
        <v>0</v>
      </c>
      <c r="AL361" s="234">
        <v>0</v>
      </c>
      <c r="AM361" s="201">
        <f t="shared" si="132"/>
        <v>0</v>
      </c>
      <c r="AN361" s="209">
        <f t="shared" si="132"/>
        <v>0</v>
      </c>
      <c r="AO361" s="201">
        <f t="shared" si="138"/>
        <v>0</v>
      </c>
      <c r="AP361" s="236">
        <v>0</v>
      </c>
      <c r="AQ361" s="7"/>
      <c r="AR361" s="211">
        <f>+ROUND(+SUM(AK361-AL361)-SUM(O361-P361)-SUM(V361-W361)-SUM(AC361-AD361),2)</f>
        <v>0</v>
      </c>
      <c r="AS361" s="212">
        <f>+ROUND(+SUM(AM361-AN361)-SUM(Q361-R361)-SUM(X361-Y361)-SUM(AE361-AF361),2)</f>
        <v>0</v>
      </c>
      <c r="AT361" s="213">
        <f>+ROUND(+SUM(AO361-AP361)-SUM(S361-T361)-SUM(Z361-AA361)-SUM(AG361-AH361),2)</f>
        <v>0</v>
      </c>
      <c r="AU361" s="7"/>
      <c r="AV361" s="243">
        <f t="shared" si="141"/>
        <v>0</v>
      </c>
      <c r="AW361" s="214"/>
      <c r="AX361" s="243">
        <f t="shared" si="142"/>
        <v>0</v>
      </c>
      <c r="AY361" s="7"/>
      <c r="AZ361" s="7"/>
      <c r="BA361" s="7"/>
      <c r="BB361" s="7"/>
      <c r="BC361" s="7"/>
      <c r="BD361" s="7"/>
    </row>
    <row r="362" spans="1:56" x14ac:dyDescent="0.25">
      <c r="A362" s="218">
        <v>5383</v>
      </c>
      <c r="B362" s="219" t="s">
        <v>396</v>
      </c>
      <c r="C362" s="220"/>
      <c r="D362" s="220"/>
      <c r="E362" s="220"/>
      <c r="F362" s="220"/>
      <c r="G362" s="220"/>
      <c r="H362" s="220"/>
      <c r="I362" s="220"/>
      <c r="J362" s="220"/>
      <c r="K362" s="220"/>
      <c r="L362" s="261"/>
      <c r="M362" s="196" t="s">
        <v>56</v>
      </c>
      <c r="N362" s="222">
        <f t="shared" si="148"/>
        <v>5383</v>
      </c>
      <c r="O362" s="259"/>
      <c r="P362" s="257">
        <v>0</v>
      </c>
      <c r="Q362" s="200"/>
      <c r="R362" s="199"/>
      <c r="S362" s="260">
        <f t="shared" si="147"/>
        <v>0</v>
      </c>
      <c r="T362" s="258">
        <v>0</v>
      </c>
      <c r="U362" s="196"/>
      <c r="V362" s="225">
        <v>0</v>
      </c>
      <c r="W362" s="226">
        <v>0</v>
      </c>
      <c r="X362" s="254">
        <v>0</v>
      </c>
      <c r="Y362" s="255">
        <v>0</v>
      </c>
      <c r="Z362" s="254">
        <v>0</v>
      </c>
      <c r="AA362" s="256">
        <v>0</v>
      </c>
      <c r="AB362" s="196"/>
      <c r="AC362" s="259"/>
      <c r="AD362" s="257">
        <v>0</v>
      </c>
      <c r="AE362" s="302"/>
      <c r="AF362" s="199"/>
      <c r="AG362" s="260">
        <f t="shared" si="143"/>
        <v>0</v>
      </c>
      <c r="AH362" s="258">
        <v>0</v>
      </c>
      <c r="AI362" s="196"/>
      <c r="AJ362" s="229">
        <f t="shared" si="112"/>
        <v>5383</v>
      </c>
      <c r="AK362" s="208">
        <f t="shared" si="131"/>
        <v>0</v>
      </c>
      <c r="AL362" s="234">
        <v>0</v>
      </c>
      <c r="AM362" s="201">
        <f t="shared" si="132"/>
        <v>0</v>
      </c>
      <c r="AN362" s="209">
        <f t="shared" si="132"/>
        <v>0</v>
      </c>
      <c r="AO362" s="201">
        <f t="shared" si="138"/>
        <v>0</v>
      </c>
      <c r="AP362" s="236">
        <v>0</v>
      </c>
      <c r="AQ362" s="7"/>
      <c r="AR362" s="211">
        <f>+ROUND(+SUM(AK362-AL362)-SUM(O362-P362)-SUM(V362-W362)-SUM(AC362-AD362),2)</f>
        <v>0</v>
      </c>
      <c r="AS362" s="212">
        <f>+ROUND(+SUM(AM362-AN362)-SUM(Q362-R362)-SUM(X362-Y362)-SUM(AE362-AF362),2)</f>
        <v>0</v>
      </c>
      <c r="AT362" s="213">
        <f>+ROUND(+SUM(AO362-AP362)-SUM(S362-T362)-SUM(Z362-AA362)-SUM(AG362-AH362),2)</f>
        <v>0</v>
      </c>
      <c r="AU362" s="7"/>
      <c r="AV362" s="243">
        <f t="shared" si="141"/>
        <v>0</v>
      </c>
      <c r="AW362" s="214"/>
      <c r="AX362" s="243">
        <f t="shared" si="142"/>
        <v>0</v>
      </c>
      <c r="AY362" s="7"/>
      <c r="AZ362" s="7"/>
      <c r="BA362" s="7"/>
      <c r="BB362" s="7"/>
      <c r="BC362" s="7"/>
      <c r="BD362" s="7"/>
    </row>
    <row r="363" spans="1:56" x14ac:dyDescent="0.25">
      <c r="A363" s="218">
        <v>5384</v>
      </c>
      <c r="B363" s="219" t="s">
        <v>397</v>
      </c>
      <c r="C363" s="220"/>
      <c r="D363" s="220"/>
      <c r="E363" s="220"/>
      <c r="F363" s="220"/>
      <c r="G363" s="220"/>
      <c r="H363" s="220"/>
      <c r="I363" s="220"/>
      <c r="J363" s="220"/>
      <c r="K363" s="220"/>
      <c r="L363" s="261"/>
      <c r="M363" s="196" t="s">
        <v>56</v>
      </c>
      <c r="N363" s="222">
        <f t="shared" si="148"/>
        <v>5384</v>
      </c>
      <c r="O363" s="259"/>
      <c r="P363" s="257">
        <v>0</v>
      </c>
      <c r="Q363" s="200"/>
      <c r="R363" s="199"/>
      <c r="S363" s="260">
        <f t="shared" si="147"/>
        <v>0</v>
      </c>
      <c r="T363" s="258">
        <v>0</v>
      </c>
      <c r="U363" s="196"/>
      <c r="V363" s="225">
        <v>0</v>
      </c>
      <c r="W363" s="226">
        <v>0</v>
      </c>
      <c r="X363" s="254">
        <v>0</v>
      </c>
      <c r="Y363" s="255">
        <v>0</v>
      </c>
      <c r="Z363" s="254">
        <v>0</v>
      </c>
      <c r="AA363" s="256">
        <v>0</v>
      </c>
      <c r="AB363" s="196"/>
      <c r="AC363" s="259"/>
      <c r="AD363" s="257">
        <v>0</v>
      </c>
      <c r="AE363" s="302"/>
      <c r="AF363" s="199"/>
      <c r="AG363" s="260">
        <f t="shared" si="143"/>
        <v>0</v>
      </c>
      <c r="AH363" s="258">
        <v>0</v>
      </c>
      <c r="AI363" s="196"/>
      <c r="AJ363" s="229">
        <f t="shared" si="112"/>
        <v>5384</v>
      </c>
      <c r="AK363" s="208">
        <f t="shared" si="131"/>
        <v>0</v>
      </c>
      <c r="AL363" s="234">
        <v>0</v>
      </c>
      <c r="AM363" s="201">
        <f t="shared" si="132"/>
        <v>0</v>
      </c>
      <c r="AN363" s="209">
        <f t="shared" si="132"/>
        <v>0</v>
      </c>
      <c r="AO363" s="201">
        <f t="shared" si="138"/>
        <v>0</v>
      </c>
      <c r="AP363" s="236">
        <v>0</v>
      </c>
      <c r="AQ363" s="7"/>
      <c r="AR363" s="211">
        <f>+ROUND(+SUM(AK363-AL363)-SUM(O363-P363)-SUM(V363-W363)-SUM(AC363-AD363),2)</f>
        <v>0</v>
      </c>
      <c r="AS363" s="212">
        <f>+ROUND(+SUM(AM363-AN363)-SUM(Q363-R363)-SUM(X363-Y363)-SUM(AE363-AF363),2)</f>
        <v>0</v>
      </c>
      <c r="AT363" s="213">
        <f>+ROUND(+SUM(AO363-AP363)-SUM(S363-T363)-SUM(Z363-AA363)-SUM(AG363-AH363),2)</f>
        <v>0</v>
      </c>
      <c r="AU363" s="7"/>
      <c r="AV363" s="243">
        <f t="shared" si="141"/>
        <v>0</v>
      </c>
      <c r="AW363" s="214"/>
      <c r="AX363" s="243">
        <f t="shared" si="142"/>
        <v>0</v>
      </c>
      <c r="AY363" s="7"/>
      <c r="AZ363" s="7"/>
      <c r="BA363" s="7"/>
      <c r="BB363" s="7"/>
      <c r="BC363" s="7"/>
      <c r="BD363" s="7"/>
    </row>
    <row r="364" spans="1:56" x14ac:dyDescent="0.25">
      <c r="A364" s="218">
        <v>5391</v>
      </c>
      <c r="B364" s="219" t="s">
        <v>398</v>
      </c>
      <c r="C364" s="220"/>
      <c r="D364" s="220"/>
      <c r="E364" s="220"/>
      <c r="F364" s="220"/>
      <c r="G364" s="220"/>
      <c r="H364" s="220"/>
      <c r="I364" s="220"/>
      <c r="J364" s="220"/>
      <c r="K364" s="220"/>
      <c r="L364" s="261"/>
      <c r="M364" s="196" t="s">
        <v>56</v>
      </c>
      <c r="N364" s="222">
        <f t="shared" si="148"/>
        <v>5391</v>
      </c>
      <c r="O364" s="390">
        <v>0</v>
      </c>
      <c r="P364" s="251"/>
      <c r="Q364" s="200"/>
      <c r="R364" s="199"/>
      <c r="S364" s="391">
        <v>0</v>
      </c>
      <c r="T364" s="253">
        <f>+IF(ABS(+O364+Q364)&lt;=ABS(P364+R364),-O364+P364-Q364+R364,0)</f>
        <v>0</v>
      </c>
      <c r="U364" s="196"/>
      <c r="V364" s="225">
        <v>0</v>
      </c>
      <c r="W364" s="226">
        <v>0</v>
      </c>
      <c r="X364" s="254">
        <v>0</v>
      </c>
      <c r="Y364" s="255">
        <v>0</v>
      </c>
      <c r="Z364" s="254">
        <v>0</v>
      </c>
      <c r="AA364" s="256">
        <v>0</v>
      </c>
      <c r="AB364" s="196"/>
      <c r="AC364" s="390">
        <v>0</v>
      </c>
      <c r="AD364" s="251"/>
      <c r="AE364" s="200"/>
      <c r="AF364" s="199"/>
      <c r="AG364" s="391">
        <v>0</v>
      </c>
      <c r="AH364" s="253">
        <f>+IF(ABS(+AC364+AE364)&lt;=ABS(AD364+AF364),-AC364+AD364-AE364+AF364,0)</f>
        <v>0</v>
      </c>
      <c r="AI364" s="196"/>
      <c r="AJ364" s="229">
        <f t="shared" si="112"/>
        <v>5391</v>
      </c>
      <c r="AK364" s="208">
        <f t="shared" si="131"/>
        <v>0</v>
      </c>
      <c r="AL364" s="209">
        <f>+ROUND(+P364+W364+AD364,2)</f>
        <v>0</v>
      </c>
      <c r="AM364" s="201">
        <f t="shared" si="132"/>
        <v>0</v>
      </c>
      <c r="AN364" s="209">
        <f t="shared" si="132"/>
        <v>0</v>
      </c>
      <c r="AO364" s="201">
        <f t="shared" si="138"/>
        <v>0</v>
      </c>
      <c r="AP364" s="202">
        <f t="shared" si="138"/>
        <v>0</v>
      </c>
      <c r="AQ364" s="7"/>
      <c r="AR364" s="211">
        <f t="shared" si="144"/>
        <v>0</v>
      </c>
      <c r="AS364" s="212">
        <f t="shared" si="145"/>
        <v>0</v>
      </c>
      <c r="AT364" s="213">
        <f t="shared" si="146"/>
        <v>0</v>
      </c>
      <c r="AU364" s="7"/>
      <c r="AV364" s="238">
        <f>+IF(OR(+ROUND(O364,2)+ROUND(Q364,2)&gt;ROUND(P364,2)+ROUND(R364,2),+ABS(ROUND(O364,2)+ROUND(Q364,2))&gt;+ABS(ROUND(P364,2)+ROUND(R364,2))),+(ROUND(O364,2)+ROUND(Q364,2))-(ROUND(P364,2)+ROUND(R364,2)),0)</f>
        <v>0</v>
      </c>
      <c r="AW364" s="214"/>
      <c r="AX364" s="238">
        <f>+IF(OR(+ROUND(AC364,2)+ROUND(AE364,2)&gt;ROUND(AD364,2)+ROUND(AF364,2),+ABS(ROUND(AC364,2)+ROUND(AE364,2))&gt;+ABS(ROUND(AD364,2)+ROUND(AF364,2))),+(ROUND(AC364,2)+ROUND(AE364,2))-(ROUND(AD364,2)+ROUND(AF364,2)),0)</f>
        <v>0</v>
      </c>
      <c r="AY364" s="7"/>
      <c r="AZ364" s="7"/>
      <c r="BA364" s="7"/>
      <c r="BB364" s="7"/>
      <c r="BC364" s="7"/>
      <c r="BD364" s="7"/>
    </row>
    <row r="365" spans="1:56" x14ac:dyDescent="0.25">
      <c r="A365" s="218">
        <v>5392</v>
      </c>
      <c r="B365" s="219" t="s">
        <v>399</v>
      </c>
      <c r="C365" s="220"/>
      <c r="D365" s="220"/>
      <c r="E365" s="220"/>
      <c r="F365" s="220"/>
      <c r="G365" s="220"/>
      <c r="H365" s="220"/>
      <c r="I365" s="220"/>
      <c r="J365" s="220"/>
      <c r="K365" s="220"/>
      <c r="L365" s="261"/>
      <c r="M365" s="196" t="s">
        <v>56</v>
      </c>
      <c r="N365" s="222">
        <f t="shared" si="148"/>
        <v>5392</v>
      </c>
      <c r="O365" s="390">
        <v>0</v>
      </c>
      <c r="P365" s="251"/>
      <c r="Q365" s="200"/>
      <c r="R365" s="199"/>
      <c r="S365" s="391">
        <v>0</v>
      </c>
      <c r="T365" s="253">
        <f>+IF(ABS(+O365+Q365)&lt;=ABS(P365+R365),-O365+P365-Q365+R365,0)</f>
        <v>0</v>
      </c>
      <c r="U365" s="196"/>
      <c r="V365" s="225">
        <v>0</v>
      </c>
      <c r="W365" s="226">
        <v>0</v>
      </c>
      <c r="X365" s="254">
        <v>0</v>
      </c>
      <c r="Y365" s="255">
        <v>0</v>
      </c>
      <c r="Z365" s="254">
        <v>0</v>
      </c>
      <c r="AA365" s="256">
        <v>0</v>
      </c>
      <c r="AB365" s="196"/>
      <c r="AC365" s="390">
        <v>0</v>
      </c>
      <c r="AD365" s="251"/>
      <c r="AE365" s="200"/>
      <c r="AF365" s="199"/>
      <c r="AG365" s="391">
        <v>0</v>
      </c>
      <c r="AH365" s="253">
        <f>+IF(ABS(+AC365+AE365)&lt;=ABS(AD365+AF365),-AC365+AD365-AE365+AF365,0)</f>
        <v>0</v>
      </c>
      <c r="AI365" s="196"/>
      <c r="AJ365" s="229">
        <f t="shared" ref="AJ365:AJ440" si="149">+N365</f>
        <v>5392</v>
      </c>
      <c r="AK365" s="208">
        <f t="shared" si="131"/>
        <v>0</v>
      </c>
      <c r="AL365" s="209">
        <f>+ROUND(+P365+W365+AD365,2)</f>
        <v>0</v>
      </c>
      <c r="AM365" s="201">
        <f t="shared" si="132"/>
        <v>0</v>
      </c>
      <c r="AN365" s="209">
        <f t="shared" si="132"/>
        <v>0</v>
      </c>
      <c r="AO365" s="201">
        <f t="shared" si="138"/>
        <v>0</v>
      </c>
      <c r="AP365" s="202">
        <f t="shared" si="138"/>
        <v>0</v>
      </c>
      <c r="AQ365" s="7"/>
      <c r="AR365" s="211">
        <f t="shared" si="144"/>
        <v>0</v>
      </c>
      <c r="AS365" s="212">
        <f t="shared" si="145"/>
        <v>0</v>
      </c>
      <c r="AT365" s="213">
        <f t="shared" si="146"/>
        <v>0</v>
      </c>
      <c r="AU365" s="7"/>
      <c r="AV365" s="238">
        <f>+IF(OR(+ROUND(O365,2)+ROUND(Q365,2)&gt;ROUND(P365,2)+ROUND(R365,2),+ABS(ROUND(O365,2)+ROUND(Q365,2))&gt;+ABS(ROUND(P365,2)+ROUND(R365,2))),+(ROUND(O365,2)+ROUND(Q365,2))-(ROUND(P365,2)+ROUND(R365,2)),0)</f>
        <v>0</v>
      </c>
      <c r="AW365" s="214"/>
      <c r="AX365" s="238">
        <f>+IF(OR(+ROUND(AC365,2)+ROUND(AE365,2)&gt;ROUND(AD365,2)+ROUND(AF365,2),+ABS(ROUND(AC365,2)+ROUND(AE365,2))&gt;+ABS(ROUND(AD365,2)+ROUND(AF365,2))),+(ROUND(AC365,2)+ROUND(AE365,2))-(ROUND(AD365,2)+ROUND(AF365,2)),0)</f>
        <v>0</v>
      </c>
      <c r="AY365" s="7"/>
      <c r="AZ365" s="7"/>
      <c r="BA365" s="7"/>
      <c r="BB365" s="7"/>
      <c r="BC365" s="7"/>
      <c r="BD365" s="7"/>
    </row>
    <row r="366" spans="1:56" x14ac:dyDescent="0.25">
      <c r="A366" s="218">
        <v>5393</v>
      </c>
      <c r="B366" s="219" t="s">
        <v>400</v>
      </c>
      <c r="C366" s="220"/>
      <c r="D366" s="220"/>
      <c r="E366" s="220"/>
      <c r="F366" s="220"/>
      <c r="G366" s="220"/>
      <c r="H366" s="220"/>
      <c r="I366" s="220"/>
      <c r="J366" s="220"/>
      <c r="K366" s="220"/>
      <c r="L366" s="261"/>
      <c r="M366" s="196" t="s">
        <v>56</v>
      </c>
      <c r="N366" s="222">
        <f t="shared" si="148"/>
        <v>5393</v>
      </c>
      <c r="O366" s="390">
        <v>0</v>
      </c>
      <c r="P366" s="251"/>
      <c r="Q366" s="200"/>
      <c r="R366" s="199"/>
      <c r="S366" s="391">
        <v>0</v>
      </c>
      <c r="T366" s="253">
        <f>+IF(ABS(+O366+Q366)&lt;=ABS(P366+R366),-O366+P366-Q366+R366,0)</f>
        <v>0</v>
      </c>
      <c r="U366" s="196"/>
      <c r="V366" s="225">
        <v>0</v>
      </c>
      <c r="W366" s="226">
        <v>0</v>
      </c>
      <c r="X366" s="254">
        <v>0</v>
      </c>
      <c r="Y366" s="255">
        <v>0</v>
      </c>
      <c r="Z366" s="254">
        <v>0</v>
      </c>
      <c r="AA366" s="256">
        <v>0</v>
      </c>
      <c r="AB366" s="196"/>
      <c r="AC366" s="390">
        <v>0</v>
      </c>
      <c r="AD366" s="251"/>
      <c r="AE366" s="200"/>
      <c r="AF366" s="199"/>
      <c r="AG366" s="391">
        <v>0</v>
      </c>
      <c r="AH366" s="253">
        <f>+IF(ABS(+AC366+AE366)&lt;=ABS(AD366+AF366),-AC366+AD366-AE366+AF366,0)</f>
        <v>0</v>
      </c>
      <c r="AI366" s="196"/>
      <c r="AJ366" s="229">
        <f t="shared" si="149"/>
        <v>5393</v>
      </c>
      <c r="AK366" s="208">
        <f t="shared" ref="AK366" si="150">+ROUND(+O366+V366+AC366,2)</f>
        <v>0</v>
      </c>
      <c r="AL366" s="209">
        <f>+ROUND(+P366+W366+AD366,2)</f>
        <v>0</v>
      </c>
      <c r="AM366" s="201">
        <f t="shared" si="132"/>
        <v>0</v>
      </c>
      <c r="AN366" s="209">
        <f t="shared" si="132"/>
        <v>0</v>
      </c>
      <c r="AO366" s="201">
        <f t="shared" si="138"/>
        <v>0</v>
      </c>
      <c r="AP366" s="202">
        <f t="shared" si="138"/>
        <v>0</v>
      </c>
      <c r="AQ366" s="7"/>
      <c r="AR366" s="211">
        <f t="shared" si="144"/>
        <v>0</v>
      </c>
      <c r="AS366" s="212">
        <f t="shared" si="145"/>
        <v>0</v>
      </c>
      <c r="AT366" s="213">
        <f t="shared" si="146"/>
        <v>0</v>
      </c>
      <c r="AU366" s="7"/>
      <c r="AV366" s="238">
        <f>+IF(OR(+ROUND(O366,2)+ROUND(Q366,2)&gt;ROUND(P366,2)+ROUND(R366,2),+ABS(ROUND(O366,2)+ROUND(Q366,2))&gt;+ABS(ROUND(P366,2)+ROUND(R366,2))),+(ROUND(O366,2)+ROUND(Q366,2))-(ROUND(P366,2)+ROUND(R366,2)),0)</f>
        <v>0</v>
      </c>
      <c r="AW366" s="214"/>
      <c r="AX366" s="238">
        <f>+IF(OR(+ROUND(AC366,2)+ROUND(AE366,2)&gt;ROUND(AD366,2)+ROUND(AF366,2),+ABS(ROUND(AC366,2)+ROUND(AE366,2))&gt;+ABS(ROUND(AD366,2)+ROUND(AF366,2))),+(ROUND(AC366,2)+ROUND(AE366,2))-(ROUND(AD366,2)+ROUND(AF366,2)),0)</f>
        <v>0</v>
      </c>
      <c r="AY366" s="7"/>
      <c r="AZ366" s="7"/>
      <c r="BA366" s="7"/>
      <c r="BB366" s="7"/>
      <c r="BC366" s="7"/>
      <c r="BD366" s="7"/>
    </row>
    <row r="367" spans="1:56" x14ac:dyDescent="0.25">
      <c r="A367" s="218">
        <v>5398</v>
      </c>
      <c r="B367" s="219" t="s">
        <v>401</v>
      </c>
      <c r="C367" s="220"/>
      <c r="D367" s="220"/>
      <c r="E367" s="220"/>
      <c r="F367" s="220"/>
      <c r="G367" s="220"/>
      <c r="H367" s="220"/>
      <c r="I367" s="220"/>
      <c r="J367" s="220"/>
      <c r="K367" s="220"/>
      <c r="L367" s="261"/>
      <c r="M367" s="196" t="s">
        <v>56</v>
      </c>
      <c r="N367" s="222">
        <f t="shared" si="148"/>
        <v>5398</v>
      </c>
      <c r="O367" s="250">
        <v>0</v>
      </c>
      <c r="P367" s="251"/>
      <c r="Q367" s="200"/>
      <c r="R367" s="199"/>
      <c r="S367" s="252">
        <v>0</v>
      </c>
      <c r="T367" s="253">
        <f>+IF(ABS(+O367+Q367)&lt;=ABS(P367+R367),-O367+P367-Q367+R367,0)</f>
        <v>0</v>
      </c>
      <c r="U367" s="196"/>
      <c r="V367" s="225">
        <v>0</v>
      </c>
      <c r="W367" s="226">
        <v>0</v>
      </c>
      <c r="X367" s="254">
        <v>0</v>
      </c>
      <c r="Y367" s="255">
        <v>0</v>
      </c>
      <c r="Z367" s="254">
        <v>0</v>
      </c>
      <c r="AA367" s="256">
        <v>0</v>
      </c>
      <c r="AB367" s="196"/>
      <c r="AC367" s="250">
        <v>0</v>
      </c>
      <c r="AD367" s="251"/>
      <c r="AE367" s="200"/>
      <c r="AF367" s="199"/>
      <c r="AG367" s="252">
        <v>0</v>
      </c>
      <c r="AH367" s="253">
        <f>+IF(ABS(+AC367+AE367)&lt;=ABS(AD367+AF367),-AC367+AD367-AE367+AF367,0)</f>
        <v>0</v>
      </c>
      <c r="AI367" s="196"/>
      <c r="AJ367" s="229">
        <f>+N367</f>
        <v>5398</v>
      </c>
      <c r="AK367" s="233">
        <v>0</v>
      </c>
      <c r="AL367" s="209">
        <f>+ROUND(+P367+W367+AD367,2)</f>
        <v>0</v>
      </c>
      <c r="AM367" s="201">
        <f t="shared" si="132"/>
        <v>0</v>
      </c>
      <c r="AN367" s="209">
        <f t="shared" si="132"/>
        <v>0</v>
      </c>
      <c r="AO367" s="235">
        <v>0</v>
      </c>
      <c r="AP367" s="202">
        <f>+T367+AA367+AH367</f>
        <v>0</v>
      </c>
      <c r="AQ367" s="7"/>
      <c r="AR367" s="211">
        <f>+ROUND(+SUM(AK367-AL367)-SUM(O367-P367)-SUM(V367-W367)-SUM(AC367-AD367),2)</f>
        <v>0</v>
      </c>
      <c r="AS367" s="212">
        <f>+ROUND(+SUM(AM367-AN367)-SUM(Q367-R367)-SUM(X367-Y367)-SUM(AE367-AF367),2)</f>
        <v>0</v>
      </c>
      <c r="AT367" s="213">
        <f>+ROUND(+SUM(AO367-AP367)-SUM(S367-T367)-SUM(Z367-AA367)-SUM(AG367-AH367),2)</f>
        <v>0</v>
      </c>
      <c r="AU367" s="7"/>
      <c r="AV367" s="238">
        <f>+IF(OR(+ROUND(O367,2)+ROUND(Q367,2)&gt;ROUND(P367,2)+ROUND(R367,2),+ABS(ROUND(O367,2)+ROUND(Q367,2))&gt;+ABS(ROUND(P367,2)+ROUND(R367,2))),+(ROUND(O367,2)+ROUND(Q367,2))-(ROUND(P367,2)+ROUND(R367,2)),0)</f>
        <v>0</v>
      </c>
      <c r="AW367" s="214"/>
      <c r="AX367" s="238">
        <f>+IF(OR(+ROUND(AC367,2)+ROUND(AE367,2)&gt;ROUND(AD367,2)+ROUND(AF367,2),+ABS(ROUND(AC367,2)+ROUND(AE367,2))&gt;+ABS(ROUND(AD367,2)+ROUND(AF367,2))),+(ROUND(AC367,2)+ROUND(AE367,2))-(ROUND(AD367,2)+ROUND(AF367,2)),0)</f>
        <v>0</v>
      </c>
      <c r="AY367" s="7"/>
      <c r="AZ367" s="7"/>
      <c r="BA367" s="7"/>
      <c r="BB367" s="7"/>
      <c r="BC367" s="7"/>
      <c r="BD367" s="7"/>
    </row>
    <row r="368" spans="1:56" x14ac:dyDescent="0.25">
      <c r="A368" s="218">
        <v>5811</v>
      </c>
      <c r="B368" s="219" t="s">
        <v>402</v>
      </c>
      <c r="C368" s="220"/>
      <c r="D368" s="220"/>
      <c r="E368" s="220"/>
      <c r="F368" s="220"/>
      <c r="G368" s="220"/>
      <c r="H368" s="220"/>
      <c r="I368" s="220"/>
      <c r="J368" s="220"/>
      <c r="K368" s="220"/>
      <c r="L368" s="261"/>
      <c r="M368" s="196" t="s">
        <v>56</v>
      </c>
      <c r="N368" s="222">
        <f t="shared" si="148"/>
        <v>5811</v>
      </c>
      <c r="O368" s="259"/>
      <c r="P368" s="257">
        <v>0</v>
      </c>
      <c r="Q368" s="200"/>
      <c r="R368" s="199"/>
      <c r="S368" s="260">
        <f t="shared" ref="S368:S379" si="151">+IF(ABS(+O368+Q368)&gt;=ABS(P368+R368),+O368-P368+Q368-R368,0)</f>
        <v>0</v>
      </c>
      <c r="T368" s="258">
        <v>0</v>
      </c>
      <c r="U368" s="196"/>
      <c r="V368" s="225">
        <v>0</v>
      </c>
      <c r="W368" s="226">
        <v>0</v>
      </c>
      <c r="X368" s="254">
        <v>0</v>
      </c>
      <c r="Y368" s="255">
        <v>0</v>
      </c>
      <c r="Z368" s="254">
        <v>0</v>
      </c>
      <c r="AA368" s="256">
        <v>0</v>
      </c>
      <c r="AB368" s="196"/>
      <c r="AC368" s="259"/>
      <c r="AD368" s="257">
        <v>0</v>
      </c>
      <c r="AE368" s="302"/>
      <c r="AF368" s="199"/>
      <c r="AG368" s="260">
        <f t="shared" ref="AG368:AG379" si="152">+IF(ABS(+AC368+AE368)&gt;=ABS(AD368+AF368),+AC368-AD368+AE368-AF368,0)</f>
        <v>0</v>
      </c>
      <c r="AH368" s="258">
        <v>0</v>
      </c>
      <c r="AI368" s="196"/>
      <c r="AJ368" s="229">
        <f t="shared" si="149"/>
        <v>5811</v>
      </c>
      <c r="AK368" s="208">
        <f>+ROUND(+O368+V368+AC368,2)</f>
        <v>0</v>
      </c>
      <c r="AL368" s="234">
        <v>0</v>
      </c>
      <c r="AM368" s="201">
        <f t="shared" si="132"/>
        <v>0</v>
      </c>
      <c r="AN368" s="209">
        <f t="shared" si="132"/>
        <v>0</v>
      </c>
      <c r="AO368" s="201">
        <f t="shared" ref="AO368:AP382" si="153">+S368+Z368+AG368</f>
        <v>0</v>
      </c>
      <c r="AP368" s="236">
        <v>0</v>
      </c>
      <c r="AQ368" s="7"/>
      <c r="AR368" s="211">
        <f t="shared" si="144"/>
        <v>0</v>
      </c>
      <c r="AS368" s="212">
        <f t="shared" si="145"/>
        <v>0</v>
      </c>
      <c r="AT368" s="213">
        <f t="shared" si="146"/>
        <v>0</v>
      </c>
      <c r="AU368" s="7"/>
      <c r="AV368" s="243">
        <f t="shared" ref="AV368:AV379" si="154">+IF(OR(ROUND(P368,2)+ROUND(R368,2)&gt;+ROUND(O368,2)+ROUND(Q368,2),+ABS(ROUND(P368,2)+ROUND(R368,2))&gt;+ABS(ROUND(O368,2)+ROUND(Q368,2))),+(ROUND(P368,2)+ROUND(R368,2))-(ROUND(O368,2)+ROUND(Q368,2)),0)</f>
        <v>0</v>
      </c>
      <c r="AW368" s="214"/>
      <c r="AX368" s="243">
        <f t="shared" ref="AX368:AX379" si="155">+IF(OR(ROUND(AD368,2)+ROUND(AF368,2)&gt;+ROUND(AC368,2)+ROUND(AE368,2),+ABS(ROUND(AD368,2)+ROUND(AF368,2))&gt;+ABS(ROUND(AC368,2)+ROUND(AE368,2))),+(ROUND(AD368,2)+ROUND(AF368,2))-(ROUND(AC368,2)+ROUND(AE368,2)),0)</f>
        <v>0</v>
      </c>
      <c r="AY368" s="7"/>
      <c r="AZ368" s="7"/>
      <c r="BA368" s="7"/>
      <c r="BB368" s="7"/>
      <c r="BC368" s="7"/>
      <c r="BD368" s="7"/>
    </row>
    <row r="369" spans="1:56" x14ac:dyDescent="0.25">
      <c r="A369" s="218">
        <v>5812</v>
      </c>
      <c r="B369" s="219" t="s">
        <v>403</v>
      </c>
      <c r="C369" s="220"/>
      <c r="D369" s="220"/>
      <c r="E369" s="220"/>
      <c r="F369" s="220"/>
      <c r="G369" s="220"/>
      <c r="H369" s="220"/>
      <c r="I369" s="220"/>
      <c r="J369" s="220"/>
      <c r="K369" s="220"/>
      <c r="L369" s="261"/>
      <c r="M369" s="196" t="s">
        <v>56</v>
      </c>
      <c r="N369" s="222">
        <f t="shared" si="148"/>
        <v>5812</v>
      </c>
      <c r="O369" s="259"/>
      <c r="P369" s="257">
        <v>0</v>
      </c>
      <c r="Q369" s="200"/>
      <c r="R369" s="199"/>
      <c r="S369" s="260">
        <f t="shared" si="151"/>
        <v>0</v>
      </c>
      <c r="T369" s="258">
        <v>0</v>
      </c>
      <c r="U369" s="196"/>
      <c r="V369" s="225">
        <v>0</v>
      </c>
      <c r="W369" s="226">
        <v>0</v>
      </c>
      <c r="X369" s="254">
        <v>0</v>
      </c>
      <c r="Y369" s="255">
        <v>0</v>
      </c>
      <c r="Z369" s="254">
        <v>0</v>
      </c>
      <c r="AA369" s="256">
        <v>0</v>
      </c>
      <c r="AB369" s="196"/>
      <c r="AC369" s="259"/>
      <c r="AD369" s="257">
        <v>0</v>
      </c>
      <c r="AE369" s="302"/>
      <c r="AF369" s="199"/>
      <c r="AG369" s="260">
        <f t="shared" si="152"/>
        <v>0</v>
      </c>
      <c r="AH369" s="258">
        <v>0</v>
      </c>
      <c r="AI369" s="196"/>
      <c r="AJ369" s="229">
        <f t="shared" si="149"/>
        <v>5812</v>
      </c>
      <c r="AK369" s="208">
        <f>+ROUND(+O369+V369+AC369,2)</f>
        <v>0</v>
      </c>
      <c r="AL369" s="234">
        <v>0</v>
      </c>
      <c r="AM369" s="201">
        <f t="shared" si="132"/>
        <v>0</v>
      </c>
      <c r="AN369" s="209">
        <f t="shared" si="132"/>
        <v>0</v>
      </c>
      <c r="AO369" s="201">
        <f t="shared" si="153"/>
        <v>0</v>
      </c>
      <c r="AP369" s="236">
        <v>0</v>
      </c>
      <c r="AQ369" s="7"/>
      <c r="AR369" s="211">
        <f t="shared" si="144"/>
        <v>0</v>
      </c>
      <c r="AS369" s="212">
        <f t="shared" si="145"/>
        <v>0</v>
      </c>
      <c r="AT369" s="213">
        <f t="shared" si="146"/>
        <v>0</v>
      </c>
      <c r="AU369" s="7"/>
      <c r="AV369" s="243">
        <f t="shared" si="154"/>
        <v>0</v>
      </c>
      <c r="AW369" s="214"/>
      <c r="AX369" s="243">
        <f t="shared" si="155"/>
        <v>0</v>
      </c>
      <c r="AY369" s="7"/>
      <c r="AZ369" s="7"/>
      <c r="BA369" s="7"/>
      <c r="BB369" s="7"/>
      <c r="BC369" s="7"/>
      <c r="BD369" s="7"/>
    </row>
    <row r="370" spans="1:56" x14ac:dyDescent="0.25">
      <c r="A370" s="218">
        <v>5814</v>
      </c>
      <c r="B370" s="219" t="s">
        <v>404</v>
      </c>
      <c r="C370" s="220"/>
      <c r="D370" s="220"/>
      <c r="E370" s="220"/>
      <c r="F370" s="220"/>
      <c r="G370" s="220"/>
      <c r="H370" s="220"/>
      <c r="I370" s="220"/>
      <c r="J370" s="220"/>
      <c r="K370" s="220"/>
      <c r="L370" s="261"/>
      <c r="M370" s="196" t="s">
        <v>56</v>
      </c>
      <c r="N370" s="222">
        <f t="shared" si="148"/>
        <v>5814</v>
      </c>
      <c r="O370" s="259"/>
      <c r="P370" s="257">
        <v>0</v>
      </c>
      <c r="Q370" s="200"/>
      <c r="R370" s="199"/>
      <c r="S370" s="260">
        <f t="shared" si="151"/>
        <v>0</v>
      </c>
      <c r="T370" s="258">
        <v>0</v>
      </c>
      <c r="U370" s="196"/>
      <c r="V370" s="225">
        <v>0</v>
      </c>
      <c r="W370" s="226">
        <v>0</v>
      </c>
      <c r="X370" s="254">
        <v>0</v>
      </c>
      <c r="Y370" s="255">
        <v>0</v>
      </c>
      <c r="Z370" s="254">
        <v>0</v>
      </c>
      <c r="AA370" s="256">
        <v>0</v>
      </c>
      <c r="AB370" s="196"/>
      <c r="AC370" s="259"/>
      <c r="AD370" s="257">
        <v>0</v>
      </c>
      <c r="AE370" s="200"/>
      <c r="AF370" s="199"/>
      <c r="AG370" s="260">
        <f t="shared" si="152"/>
        <v>0</v>
      </c>
      <c r="AH370" s="258">
        <v>0</v>
      </c>
      <c r="AI370" s="196"/>
      <c r="AJ370" s="229">
        <f t="shared" si="149"/>
        <v>5814</v>
      </c>
      <c r="AK370" s="208">
        <f t="shared" ref="AK370:AK382" si="156">+ROUND(+O370+V370+AC370,2)</f>
        <v>0</v>
      </c>
      <c r="AL370" s="234">
        <v>0</v>
      </c>
      <c r="AM370" s="201">
        <f t="shared" si="132"/>
        <v>0</v>
      </c>
      <c r="AN370" s="209">
        <f t="shared" si="132"/>
        <v>0</v>
      </c>
      <c r="AO370" s="201">
        <f t="shared" si="153"/>
        <v>0</v>
      </c>
      <c r="AP370" s="236">
        <v>0</v>
      </c>
      <c r="AQ370" s="7"/>
      <c r="AR370" s="211">
        <f t="shared" si="144"/>
        <v>0</v>
      </c>
      <c r="AS370" s="212">
        <f t="shared" si="145"/>
        <v>0</v>
      </c>
      <c r="AT370" s="213">
        <f t="shared" si="146"/>
        <v>0</v>
      </c>
      <c r="AU370" s="7"/>
      <c r="AV370" s="243">
        <f t="shared" si="154"/>
        <v>0</v>
      </c>
      <c r="AW370" s="214"/>
      <c r="AX370" s="243">
        <f t="shared" si="155"/>
        <v>0</v>
      </c>
      <c r="AY370" s="7"/>
      <c r="AZ370" s="7"/>
      <c r="BA370" s="7"/>
      <c r="BB370" s="7"/>
      <c r="BC370" s="7"/>
      <c r="BD370" s="7"/>
    </row>
    <row r="371" spans="1:56" x14ac:dyDescent="0.25">
      <c r="A371" s="218">
        <v>5815</v>
      </c>
      <c r="B371" s="219" t="s">
        <v>405</v>
      </c>
      <c r="C371" s="220"/>
      <c r="D371" s="220"/>
      <c r="E371" s="220"/>
      <c r="F371" s="220"/>
      <c r="G371" s="220"/>
      <c r="H371" s="220"/>
      <c r="I371" s="220"/>
      <c r="J371" s="220"/>
      <c r="K371" s="220"/>
      <c r="L371" s="261"/>
      <c r="M371" s="196" t="s">
        <v>56</v>
      </c>
      <c r="N371" s="222">
        <f t="shared" si="148"/>
        <v>5815</v>
      </c>
      <c r="O371" s="259"/>
      <c r="P371" s="257">
        <v>0</v>
      </c>
      <c r="Q371" s="200"/>
      <c r="R371" s="199"/>
      <c r="S371" s="260">
        <f t="shared" si="151"/>
        <v>0</v>
      </c>
      <c r="T371" s="258">
        <v>0</v>
      </c>
      <c r="U371" s="196"/>
      <c r="V371" s="225">
        <v>0</v>
      </c>
      <c r="W371" s="226">
        <v>0</v>
      </c>
      <c r="X371" s="254">
        <v>0</v>
      </c>
      <c r="Y371" s="255">
        <v>0</v>
      </c>
      <c r="Z371" s="254">
        <v>0</v>
      </c>
      <c r="AA371" s="256">
        <v>0</v>
      </c>
      <c r="AB371" s="196"/>
      <c r="AC371" s="259"/>
      <c r="AD371" s="257">
        <v>0</v>
      </c>
      <c r="AE371" s="200"/>
      <c r="AF371" s="199"/>
      <c r="AG371" s="260">
        <f t="shared" si="152"/>
        <v>0</v>
      </c>
      <c r="AH371" s="258">
        <v>0</v>
      </c>
      <c r="AI371" s="196"/>
      <c r="AJ371" s="229">
        <f t="shared" si="149"/>
        <v>5815</v>
      </c>
      <c r="AK371" s="208">
        <f t="shared" si="156"/>
        <v>0</v>
      </c>
      <c r="AL371" s="234">
        <v>0</v>
      </c>
      <c r="AM371" s="201">
        <f t="shared" si="132"/>
        <v>0</v>
      </c>
      <c r="AN371" s="209">
        <f t="shared" si="132"/>
        <v>0</v>
      </c>
      <c r="AO371" s="201">
        <f t="shared" si="153"/>
        <v>0</v>
      </c>
      <c r="AP371" s="236">
        <v>0</v>
      </c>
      <c r="AQ371" s="7"/>
      <c r="AR371" s="211">
        <f t="shared" si="144"/>
        <v>0</v>
      </c>
      <c r="AS371" s="212">
        <f t="shared" si="145"/>
        <v>0</v>
      </c>
      <c r="AT371" s="213">
        <f t="shared" si="146"/>
        <v>0</v>
      </c>
      <c r="AU371" s="7"/>
      <c r="AV371" s="243">
        <f t="shared" si="154"/>
        <v>0</v>
      </c>
      <c r="AW371" s="214"/>
      <c r="AX371" s="243">
        <f t="shared" si="155"/>
        <v>0</v>
      </c>
      <c r="AY371" s="7"/>
      <c r="AZ371" s="7"/>
      <c r="BA371" s="7"/>
      <c r="BB371" s="7"/>
      <c r="BC371" s="7"/>
      <c r="BD371" s="7"/>
    </row>
    <row r="372" spans="1:56" x14ac:dyDescent="0.25">
      <c r="A372" s="218">
        <v>5817</v>
      </c>
      <c r="B372" s="219" t="s">
        <v>406</v>
      </c>
      <c r="C372" s="220"/>
      <c r="D372" s="220"/>
      <c r="E372" s="220"/>
      <c r="F372" s="220"/>
      <c r="G372" s="220"/>
      <c r="H372" s="220"/>
      <c r="I372" s="220"/>
      <c r="J372" s="220"/>
      <c r="K372" s="220"/>
      <c r="L372" s="261"/>
      <c r="M372" s="196" t="s">
        <v>56</v>
      </c>
      <c r="N372" s="222">
        <f t="shared" si="148"/>
        <v>5817</v>
      </c>
      <c r="O372" s="259"/>
      <c r="P372" s="257">
        <v>0</v>
      </c>
      <c r="Q372" s="200"/>
      <c r="R372" s="199"/>
      <c r="S372" s="260">
        <f t="shared" si="151"/>
        <v>0</v>
      </c>
      <c r="T372" s="258">
        <v>0</v>
      </c>
      <c r="U372" s="196"/>
      <c r="V372" s="225">
        <v>0</v>
      </c>
      <c r="W372" s="226">
        <v>0</v>
      </c>
      <c r="X372" s="254">
        <v>0</v>
      </c>
      <c r="Y372" s="255">
        <v>0</v>
      </c>
      <c r="Z372" s="254">
        <v>0</v>
      </c>
      <c r="AA372" s="256">
        <v>0</v>
      </c>
      <c r="AB372" s="196"/>
      <c r="AC372" s="259"/>
      <c r="AD372" s="257">
        <v>0</v>
      </c>
      <c r="AE372" s="200"/>
      <c r="AF372" s="199"/>
      <c r="AG372" s="260">
        <f t="shared" si="152"/>
        <v>0</v>
      </c>
      <c r="AH372" s="258">
        <v>0</v>
      </c>
      <c r="AI372" s="196"/>
      <c r="AJ372" s="229">
        <f t="shared" si="149"/>
        <v>5817</v>
      </c>
      <c r="AK372" s="208">
        <f t="shared" si="156"/>
        <v>0</v>
      </c>
      <c r="AL372" s="234">
        <v>0</v>
      </c>
      <c r="AM372" s="201">
        <f t="shared" si="132"/>
        <v>0</v>
      </c>
      <c r="AN372" s="209">
        <f t="shared" si="132"/>
        <v>0</v>
      </c>
      <c r="AO372" s="201">
        <f t="shared" si="153"/>
        <v>0</v>
      </c>
      <c r="AP372" s="236">
        <v>0</v>
      </c>
      <c r="AQ372" s="7"/>
      <c r="AR372" s="211">
        <f t="shared" si="144"/>
        <v>0</v>
      </c>
      <c r="AS372" s="212">
        <f t="shared" si="145"/>
        <v>0</v>
      </c>
      <c r="AT372" s="213">
        <f t="shared" si="146"/>
        <v>0</v>
      </c>
      <c r="AU372" s="7"/>
      <c r="AV372" s="243">
        <f t="shared" si="154"/>
        <v>0</v>
      </c>
      <c r="AW372" s="214"/>
      <c r="AX372" s="243">
        <f t="shared" si="155"/>
        <v>0</v>
      </c>
      <c r="AY372" s="7"/>
      <c r="AZ372" s="7"/>
      <c r="BA372" s="7"/>
      <c r="BB372" s="7"/>
      <c r="BC372" s="7"/>
      <c r="BD372" s="7"/>
    </row>
    <row r="373" spans="1:56" x14ac:dyDescent="0.25">
      <c r="A373" s="218">
        <v>5818</v>
      </c>
      <c r="B373" s="219" t="s">
        <v>407</v>
      </c>
      <c r="C373" s="220"/>
      <c r="D373" s="220"/>
      <c r="E373" s="220"/>
      <c r="F373" s="220"/>
      <c r="G373" s="220"/>
      <c r="H373" s="220"/>
      <c r="I373" s="220"/>
      <c r="J373" s="220"/>
      <c r="K373" s="220"/>
      <c r="L373" s="261"/>
      <c r="M373" s="196" t="s">
        <v>56</v>
      </c>
      <c r="N373" s="222">
        <f t="shared" si="148"/>
        <v>5818</v>
      </c>
      <c r="O373" s="259"/>
      <c r="P373" s="257">
        <v>0</v>
      </c>
      <c r="Q373" s="200"/>
      <c r="R373" s="199"/>
      <c r="S373" s="260">
        <f t="shared" si="151"/>
        <v>0</v>
      </c>
      <c r="T373" s="258">
        <v>0</v>
      </c>
      <c r="U373" s="196"/>
      <c r="V373" s="225">
        <v>0</v>
      </c>
      <c r="W373" s="226">
        <v>0</v>
      </c>
      <c r="X373" s="254">
        <v>0</v>
      </c>
      <c r="Y373" s="255">
        <v>0</v>
      </c>
      <c r="Z373" s="254">
        <v>0</v>
      </c>
      <c r="AA373" s="256">
        <v>0</v>
      </c>
      <c r="AB373" s="196"/>
      <c r="AC373" s="259"/>
      <c r="AD373" s="257">
        <v>0</v>
      </c>
      <c r="AE373" s="200"/>
      <c r="AF373" s="199"/>
      <c r="AG373" s="260">
        <f t="shared" si="152"/>
        <v>0</v>
      </c>
      <c r="AH373" s="258">
        <v>0</v>
      </c>
      <c r="AI373" s="196"/>
      <c r="AJ373" s="229">
        <f t="shared" si="149"/>
        <v>5818</v>
      </c>
      <c r="AK373" s="208">
        <f t="shared" si="156"/>
        <v>0</v>
      </c>
      <c r="AL373" s="234">
        <v>0</v>
      </c>
      <c r="AM373" s="201">
        <f t="shared" si="132"/>
        <v>0</v>
      </c>
      <c r="AN373" s="209">
        <f t="shared" si="132"/>
        <v>0</v>
      </c>
      <c r="AO373" s="201">
        <f t="shared" si="153"/>
        <v>0</v>
      </c>
      <c r="AP373" s="236">
        <v>0</v>
      </c>
      <c r="AQ373" s="7"/>
      <c r="AR373" s="211">
        <f t="shared" si="144"/>
        <v>0</v>
      </c>
      <c r="AS373" s="212">
        <f t="shared" si="145"/>
        <v>0</v>
      </c>
      <c r="AT373" s="213">
        <f t="shared" si="146"/>
        <v>0</v>
      </c>
      <c r="AU373" s="7"/>
      <c r="AV373" s="243">
        <f t="shared" si="154"/>
        <v>0</v>
      </c>
      <c r="AW373" s="214"/>
      <c r="AX373" s="243">
        <f t="shared" si="155"/>
        <v>0</v>
      </c>
      <c r="AY373" s="7"/>
      <c r="AZ373" s="7"/>
      <c r="BA373" s="7"/>
      <c r="BB373" s="7"/>
      <c r="BC373" s="7"/>
      <c r="BD373" s="7"/>
    </row>
    <row r="374" spans="1:56" x14ac:dyDescent="0.25">
      <c r="A374" s="218">
        <v>5823</v>
      </c>
      <c r="B374" s="219" t="s">
        <v>408</v>
      </c>
      <c r="C374" s="220"/>
      <c r="D374" s="220"/>
      <c r="E374" s="220"/>
      <c r="F374" s="220"/>
      <c r="G374" s="220"/>
      <c r="H374" s="220"/>
      <c r="I374" s="220"/>
      <c r="J374" s="220"/>
      <c r="K374" s="220"/>
      <c r="L374" s="261"/>
      <c r="M374" s="196" t="s">
        <v>56</v>
      </c>
      <c r="N374" s="222">
        <f t="shared" si="148"/>
        <v>5823</v>
      </c>
      <c r="O374" s="259"/>
      <c r="P374" s="257">
        <v>0</v>
      </c>
      <c r="Q374" s="200"/>
      <c r="R374" s="199"/>
      <c r="S374" s="260">
        <f t="shared" si="151"/>
        <v>0</v>
      </c>
      <c r="T374" s="258">
        <v>0</v>
      </c>
      <c r="U374" s="196"/>
      <c r="V374" s="225">
        <v>0</v>
      </c>
      <c r="W374" s="226">
        <v>0</v>
      </c>
      <c r="X374" s="254">
        <v>0</v>
      </c>
      <c r="Y374" s="255">
        <v>0</v>
      </c>
      <c r="Z374" s="254">
        <v>0</v>
      </c>
      <c r="AA374" s="256">
        <v>0</v>
      </c>
      <c r="AB374" s="196"/>
      <c r="AC374" s="259"/>
      <c r="AD374" s="257">
        <v>0</v>
      </c>
      <c r="AE374" s="302"/>
      <c r="AF374" s="199"/>
      <c r="AG374" s="260">
        <f t="shared" si="152"/>
        <v>0</v>
      </c>
      <c r="AH374" s="258">
        <v>0</v>
      </c>
      <c r="AI374" s="196"/>
      <c r="AJ374" s="229">
        <f t="shared" si="149"/>
        <v>5823</v>
      </c>
      <c r="AK374" s="208">
        <f t="shared" si="156"/>
        <v>0</v>
      </c>
      <c r="AL374" s="234">
        <v>0</v>
      </c>
      <c r="AM374" s="201">
        <f t="shared" si="132"/>
        <v>0</v>
      </c>
      <c r="AN374" s="209">
        <f t="shared" si="132"/>
        <v>0</v>
      </c>
      <c r="AO374" s="201">
        <f t="shared" si="153"/>
        <v>0</v>
      </c>
      <c r="AP374" s="236">
        <v>0</v>
      </c>
      <c r="AQ374" s="7"/>
      <c r="AR374" s="211">
        <f t="shared" si="144"/>
        <v>0</v>
      </c>
      <c r="AS374" s="212">
        <f t="shared" si="145"/>
        <v>0</v>
      </c>
      <c r="AT374" s="213">
        <f t="shared" si="146"/>
        <v>0</v>
      </c>
      <c r="AU374" s="7"/>
      <c r="AV374" s="243">
        <f t="shared" si="154"/>
        <v>0</v>
      </c>
      <c r="AW374" s="214"/>
      <c r="AX374" s="243">
        <f t="shared" si="155"/>
        <v>0</v>
      </c>
      <c r="AY374" s="7"/>
      <c r="AZ374" s="7"/>
      <c r="BA374" s="7"/>
      <c r="BB374" s="7"/>
      <c r="BC374" s="7"/>
      <c r="BD374" s="7"/>
    </row>
    <row r="375" spans="1:56" x14ac:dyDescent="0.25">
      <c r="A375" s="218">
        <v>5826</v>
      </c>
      <c r="B375" s="219" t="s">
        <v>409</v>
      </c>
      <c r="C375" s="220"/>
      <c r="D375" s="220"/>
      <c r="E375" s="220"/>
      <c r="F375" s="220"/>
      <c r="G375" s="220"/>
      <c r="H375" s="220"/>
      <c r="I375" s="220"/>
      <c r="J375" s="220"/>
      <c r="K375" s="220"/>
      <c r="L375" s="261"/>
      <c r="M375" s="196" t="s">
        <v>56</v>
      </c>
      <c r="N375" s="222">
        <f t="shared" si="148"/>
        <v>5826</v>
      </c>
      <c r="O375" s="259"/>
      <c r="P375" s="257">
        <v>0</v>
      </c>
      <c r="Q375" s="200"/>
      <c r="R375" s="199"/>
      <c r="S375" s="260">
        <f t="shared" si="151"/>
        <v>0</v>
      </c>
      <c r="T375" s="258">
        <v>0</v>
      </c>
      <c r="U375" s="196"/>
      <c r="V375" s="225">
        <v>0</v>
      </c>
      <c r="W375" s="226">
        <v>0</v>
      </c>
      <c r="X375" s="254">
        <v>0</v>
      </c>
      <c r="Y375" s="255">
        <v>0</v>
      </c>
      <c r="Z375" s="254">
        <v>0</v>
      </c>
      <c r="AA375" s="256">
        <v>0</v>
      </c>
      <c r="AB375" s="196"/>
      <c r="AC375" s="259"/>
      <c r="AD375" s="257">
        <v>0</v>
      </c>
      <c r="AE375" s="302"/>
      <c r="AF375" s="199"/>
      <c r="AG375" s="260">
        <f t="shared" si="152"/>
        <v>0</v>
      </c>
      <c r="AH375" s="258">
        <v>0</v>
      </c>
      <c r="AI375" s="196"/>
      <c r="AJ375" s="229">
        <f t="shared" si="149"/>
        <v>5826</v>
      </c>
      <c r="AK375" s="208">
        <f t="shared" si="156"/>
        <v>0</v>
      </c>
      <c r="AL375" s="234">
        <v>0</v>
      </c>
      <c r="AM375" s="201">
        <f t="shared" si="132"/>
        <v>0</v>
      </c>
      <c r="AN375" s="209">
        <f t="shared" si="132"/>
        <v>0</v>
      </c>
      <c r="AO375" s="201">
        <f t="shared" si="153"/>
        <v>0</v>
      </c>
      <c r="AP375" s="236">
        <v>0</v>
      </c>
      <c r="AQ375" s="7"/>
      <c r="AR375" s="211">
        <f t="shared" si="144"/>
        <v>0</v>
      </c>
      <c r="AS375" s="212">
        <f t="shared" si="145"/>
        <v>0</v>
      </c>
      <c r="AT375" s="213">
        <f t="shared" si="146"/>
        <v>0</v>
      </c>
      <c r="AU375" s="7"/>
      <c r="AV375" s="243">
        <f t="shared" si="154"/>
        <v>0</v>
      </c>
      <c r="AW375" s="214"/>
      <c r="AX375" s="243">
        <f t="shared" si="155"/>
        <v>0</v>
      </c>
      <c r="AY375" s="7"/>
      <c r="AZ375" s="7"/>
      <c r="BA375" s="7"/>
      <c r="BB375" s="7"/>
      <c r="BC375" s="7"/>
      <c r="BD375" s="7"/>
    </row>
    <row r="376" spans="1:56" x14ac:dyDescent="0.25">
      <c r="A376" s="218">
        <v>5829</v>
      </c>
      <c r="B376" s="219" t="s">
        <v>410</v>
      </c>
      <c r="C376" s="220"/>
      <c r="D376" s="220"/>
      <c r="E376" s="220"/>
      <c r="F376" s="220"/>
      <c r="G376" s="220"/>
      <c r="H376" s="220"/>
      <c r="I376" s="220"/>
      <c r="J376" s="220"/>
      <c r="K376" s="220"/>
      <c r="L376" s="261"/>
      <c r="M376" s="196" t="s">
        <v>56</v>
      </c>
      <c r="N376" s="222">
        <f t="shared" si="148"/>
        <v>5829</v>
      </c>
      <c r="O376" s="259"/>
      <c r="P376" s="257">
        <v>0</v>
      </c>
      <c r="Q376" s="200"/>
      <c r="R376" s="199"/>
      <c r="S376" s="260">
        <f t="shared" si="151"/>
        <v>0</v>
      </c>
      <c r="T376" s="258">
        <v>0</v>
      </c>
      <c r="U376" s="196"/>
      <c r="V376" s="225">
        <v>0</v>
      </c>
      <c r="W376" s="226">
        <v>0</v>
      </c>
      <c r="X376" s="254">
        <v>0</v>
      </c>
      <c r="Y376" s="255">
        <v>0</v>
      </c>
      <c r="Z376" s="254">
        <v>0</v>
      </c>
      <c r="AA376" s="256">
        <v>0</v>
      </c>
      <c r="AB376" s="196"/>
      <c r="AC376" s="259"/>
      <c r="AD376" s="257">
        <v>0</v>
      </c>
      <c r="AE376" s="200"/>
      <c r="AF376" s="199"/>
      <c r="AG376" s="260">
        <f t="shared" si="152"/>
        <v>0</v>
      </c>
      <c r="AH376" s="258">
        <v>0</v>
      </c>
      <c r="AI376" s="196"/>
      <c r="AJ376" s="229">
        <f t="shared" si="149"/>
        <v>5829</v>
      </c>
      <c r="AK376" s="208">
        <f t="shared" si="156"/>
        <v>0</v>
      </c>
      <c r="AL376" s="234">
        <v>0</v>
      </c>
      <c r="AM376" s="201">
        <f t="shared" si="132"/>
        <v>0</v>
      </c>
      <c r="AN376" s="209">
        <f t="shared" si="132"/>
        <v>0</v>
      </c>
      <c r="AO376" s="201">
        <f t="shared" si="153"/>
        <v>0</v>
      </c>
      <c r="AP376" s="236">
        <v>0</v>
      </c>
      <c r="AQ376" s="7"/>
      <c r="AR376" s="211">
        <f t="shared" si="144"/>
        <v>0</v>
      </c>
      <c r="AS376" s="212">
        <f t="shared" si="145"/>
        <v>0</v>
      </c>
      <c r="AT376" s="213">
        <f t="shared" si="146"/>
        <v>0</v>
      </c>
      <c r="AU376" s="7"/>
      <c r="AV376" s="243">
        <f t="shared" si="154"/>
        <v>0</v>
      </c>
      <c r="AW376" s="214"/>
      <c r="AX376" s="243">
        <f t="shared" si="155"/>
        <v>0</v>
      </c>
      <c r="AY376" s="7"/>
      <c r="AZ376" s="7"/>
      <c r="BA376" s="7"/>
      <c r="BB376" s="7"/>
      <c r="BC376" s="7"/>
      <c r="BD376" s="7"/>
    </row>
    <row r="377" spans="1:56" x14ac:dyDescent="0.25">
      <c r="A377" s="218">
        <v>5881</v>
      </c>
      <c r="B377" s="219" t="s">
        <v>411</v>
      </c>
      <c r="C377" s="220"/>
      <c r="D377" s="220"/>
      <c r="E377" s="220"/>
      <c r="F377" s="220"/>
      <c r="G377" s="220"/>
      <c r="H377" s="220"/>
      <c r="I377" s="220"/>
      <c r="J377" s="220"/>
      <c r="K377" s="220"/>
      <c r="L377" s="261"/>
      <c r="M377" s="196" t="s">
        <v>56</v>
      </c>
      <c r="N377" s="222">
        <f t="shared" si="148"/>
        <v>5881</v>
      </c>
      <c r="O377" s="259"/>
      <c r="P377" s="257">
        <v>0</v>
      </c>
      <c r="Q377" s="200"/>
      <c r="R377" s="199"/>
      <c r="S377" s="260">
        <f t="shared" si="151"/>
        <v>0</v>
      </c>
      <c r="T377" s="258">
        <v>0</v>
      </c>
      <c r="U377" s="196"/>
      <c r="V377" s="225">
        <v>0</v>
      </c>
      <c r="W377" s="226">
        <v>0</v>
      </c>
      <c r="X377" s="254">
        <v>0</v>
      </c>
      <c r="Y377" s="255">
        <v>0</v>
      </c>
      <c r="Z377" s="254">
        <v>0</v>
      </c>
      <c r="AA377" s="256">
        <v>0</v>
      </c>
      <c r="AB377" s="196"/>
      <c r="AC377" s="259"/>
      <c r="AD377" s="257">
        <v>0</v>
      </c>
      <c r="AE377" s="200"/>
      <c r="AF377" s="199"/>
      <c r="AG377" s="260">
        <f t="shared" si="152"/>
        <v>0</v>
      </c>
      <c r="AH377" s="258">
        <v>0</v>
      </c>
      <c r="AI377" s="196"/>
      <c r="AJ377" s="229">
        <f t="shared" si="149"/>
        <v>5881</v>
      </c>
      <c r="AK377" s="208">
        <f>+ROUND(+O377+V377+AC377,2)</f>
        <v>0</v>
      </c>
      <c r="AL377" s="234">
        <v>0</v>
      </c>
      <c r="AM377" s="201">
        <f t="shared" si="132"/>
        <v>0</v>
      </c>
      <c r="AN377" s="209">
        <f t="shared" si="132"/>
        <v>0</v>
      </c>
      <c r="AO377" s="201">
        <f t="shared" si="153"/>
        <v>0</v>
      </c>
      <c r="AP377" s="236">
        <v>0</v>
      </c>
      <c r="AQ377" s="7"/>
      <c r="AR377" s="211">
        <f t="shared" si="144"/>
        <v>0</v>
      </c>
      <c r="AS377" s="212">
        <f t="shared" si="145"/>
        <v>0</v>
      </c>
      <c r="AT377" s="213">
        <f t="shared" si="146"/>
        <v>0</v>
      </c>
      <c r="AU377" s="7"/>
      <c r="AV377" s="243">
        <f t="shared" si="154"/>
        <v>0</v>
      </c>
      <c r="AW377" s="214"/>
      <c r="AX377" s="243">
        <f t="shared" si="155"/>
        <v>0</v>
      </c>
      <c r="AY377" s="7"/>
      <c r="AZ377" s="7"/>
      <c r="BA377" s="7"/>
      <c r="BB377" s="7"/>
      <c r="BC377" s="7"/>
      <c r="BD377" s="7"/>
    </row>
    <row r="378" spans="1:56" x14ac:dyDescent="0.25">
      <c r="A378" s="218">
        <v>5882</v>
      </c>
      <c r="B378" s="219" t="s">
        <v>412</v>
      </c>
      <c r="C378" s="220"/>
      <c r="D378" s="220"/>
      <c r="E378" s="220"/>
      <c r="F378" s="220"/>
      <c r="G378" s="220"/>
      <c r="H378" s="220"/>
      <c r="I378" s="220"/>
      <c r="J378" s="220"/>
      <c r="K378" s="220"/>
      <c r="L378" s="261"/>
      <c r="M378" s="196" t="s">
        <v>56</v>
      </c>
      <c r="N378" s="222">
        <f t="shared" si="148"/>
        <v>5882</v>
      </c>
      <c r="O378" s="259"/>
      <c r="P378" s="257">
        <v>0</v>
      </c>
      <c r="Q378" s="200"/>
      <c r="R378" s="199"/>
      <c r="S378" s="260">
        <f t="shared" si="151"/>
        <v>0</v>
      </c>
      <c r="T378" s="258">
        <v>0</v>
      </c>
      <c r="U378" s="196"/>
      <c r="V378" s="225">
        <v>0</v>
      </c>
      <c r="W378" s="226">
        <v>0</v>
      </c>
      <c r="X378" s="254">
        <v>0</v>
      </c>
      <c r="Y378" s="255">
        <v>0</v>
      </c>
      <c r="Z378" s="254">
        <v>0</v>
      </c>
      <c r="AA378" s="256">
        <v>0</v>
      </c>
      <c r="AB378" s="196"/>
      <c r="AC378" s="259"/>
      <c r="AD378" s="257">
        <v>0</v>
      </c>
      <c r="AE378" s="200"/>
      <c r="AF378" s="199"/>
      <c r="AG378" s="260">
        <f t="shared" si="152"/>
        <v>0</v>
      </c>
      <c r="AH378" s="258">
        <v>0</v>
      </c>
      <c r="AI378" s="196"/>
      <c r="AJ378" s="229">
        <f t="shared" si="149"/>
        <v>5882</v>
      </c>
      <c r="AK378" s="208">
        <f>+ROUND(+O378+V378+AC378,2)</f>
        <v>0</v>
      </c>
      <c r="AL378" s="234">
        <v>0</v>
      </c>
      <c r="AM378" s="201">
        <f t="shared" ref="AM378:AN382" si="157">+ROUND(+Q378+X378+AE378,2)</f>
        <v>0</v>
      </c>
      <c r="AN378" s="209">
        <f t="shared" si="157"/>
        <v>0</v>
      </c>
      <c r="AO378" s="201">
        <f t="shared" si="153"/>
        <v>0</v>
      </c>
      <c r="AP378" s="236">
        <v>0</v>
      </c>
      <c r="AQ378" s="7"/>
      <c r="AR378" s="211">
        <f t="shared" si="144"/>
        <v>0</v>
      </c>
      <c r="AS378" s="212">
        <f t="shared" si="145"/>
        <v>0</v>
      </c>
      <c r="AT378" s="213">
        <f t="shared" si="146"/>
        <v>0</v>
      </c>
      <c r="AU378" s="7"/>
      <c r="AV378" s="243">
        <f t="shared" si="154"/>
        <v>0</v>
      </c>
      <c r="AW378" s="214"/>
      <c r="AX378" s="243">
        <f t="shared" si="155"/>
        <v>0</v>
      </c>
      <c r="AY378" s="7"/>
      <c r="AZ378" s="7"/>
      <c r="BA378" s="7"/>
      <c r="BB378" s="7"/>
      <c r="BC378" s="7"/>
      <c r="BD378" s="7"/>
    </row>
    <row r="379" spans="1:56" x14ac:dyDescent="0.25">
      <c r="A379" s="218">
        <v>5889</v>
      </c>
      <c r="B379" s="219" t="s">
        <v>413</v>
      </c>
      <c r="C379" s="220"/>
      <c r="D379" s="220"/>
      <c r="E379" s="220"/>
      <c r="F379" s="220"/>
      <c r="G379" s="220"/>
      <c r="H379" s="220"/>
      <c r="I379" s="220"/>
      <c r="J379" s="220"/>
      <c r="K379" s="220"/>
      <c r="L379" s="261"/>
      <c r="M379" s="196" t="s">
        <v>56</v>
      </c>
      <c r="N379" s="222">
        <f t="shared" si="148"/>
        <v>5889</v>
      </c>
      <c r="O379" s="259"/>
      <c r="P379" s="257">
        <v>0</v>
      </c>
      <c r="Q379" s="200"/>
      <c r="R379" s="199"/>
      <c r="S379" s="260">
        <f t="shared" si="151"/>
        <v>0</v>
      </c>
      <c r="T379" s="258">
        <v>0</v>
      </c>
      <c r="U379" s="196"/>
      <c r="V379" s="225">
        <v>0</v>
      </c>
      <c r="W379" s="226">
        <v>0</v>
      </c>
      <c r="X379" s="254">
        <v>0</v>
      </c>
      <c r="Y379" s="255">
        <v>0</v>
      </c>
      <c r="Z379" s="254">
        <v>0</v>
      </c>
      <c r="AA379" s="256">
        <v>0</v>
      </c>
      <c r="AB379" s="196"/>
      <c r="AC379" s="259"/>
      <c r="AD379" s="257">
        <v>0</v>
      </c>
      <c r="AE379" s="200"/>
      <c r="AF379" s="199"/>
      <c r="AG379" s="260">
        <f t="shared" si="152"/>
        <v>0</v>
      </c>
      <c r="AH379" s="258">
        <v>0</v>
      </c>
      <c r="AI379" s="196"/>
      <c r="AJ379" s="229">
        <f t="shared" si="149"/>
        <v>5889</v>
      </c>
      <c r="AK379" s="208">
        <f>+ROUND(+O379+V379+AC379,2)</f>
        <v>0</v>
      </c>
      <c r="AL379" s="234">
        <v>0</v>
      </c>
      <c r="AM379" s="201">
        <f t="shared" si="157"/>
        <v>0</v>
      </c>
      <c r="AN379" s="209">
        <f t="shared" si="157"/>
        <v>0</v>
      </c>
      <c r="AO379" s="201">
        <f t="shared" si="153"/>
        <v>0</v>
      </c>
      <c r="AP379" s="236">
        <v>0</v>
      </c>
      <c r="AQ379" s="7"/>
      <c r="AR379" s="211">
        <f t="shared" si="144"/>
        <v>0</v>
      </c>
      <c r="AS379" s="212">
        <f t="shared" si="145"/>
        <v>0</v>
      </c>
      <c r="AT379" s="213">
        <f t="shared" si="146"/>
        <v>0</v>
      </c>
      <c r="AU379" s="7"/>
      <c r="AV379" s="243">
        <f t="shared" si="154"/>
        <v>0</v>
      </c>
      <c r="AW379" s="214"/>
      <c r="AX379" s="243">
        <f t="shared" si="155"/>
        <v>0</v>
      </c>
      <c r="AY379" s="7"/>
      <c r="AZ379" s="7"/>
      <c r="BA379" s="7"/>
      <c r="BB379" s="7"/>
      <c r="BC379" s="7"/>
      <c r="BD379" s="7"/>
    </row>
    <row r="380" spans="1:56" x14ac:dyDescent="0.25">
      <c r="A380" s="218">
        <v>5891</v>
      </c>
      <c r="B380" s="219" t="s">
        <v>414</v>
      </c>
      <c r="C380" s="220"/>
      <c r="D380" s="220"/>
      <c r="E380" s="220"/>
      <c r="F380" s="220"/>
      <c r="G380" s="220"/>
      <c r="H380" s="220"/>
      <c r="I380" s="220"/>
      <c r="J380" s="220"/>
      <c r="K380" s="220"/>
      <c r="L380" s="261"/>
      <c r="M380" s="196" t="s">
        <v>56</v>
      </c>
      <c r="N380" s="222">
        <f t="shared" si="148"/>
        <v>5891</v>
      </c>
      <c r="O380" s="250">
        <v>0</v>
      </c>
      <c r="P380" s="251"/>
      <c r="Q380" s="200"/>
      <c r="R380" s="199"/>
      <c r="S380" s="252">
        <v>0</v>
      </c>
      <c r="T380" s="253">
        <f>+IF(ABS(+O380+Q380)&lt;=ABS(P380+R380),-O380+P380-Q380+R380,0)</f>
        <v>0</v>
      </c>
      <c r="U380" s="196"/>
      <c r="V380" s="225">
        <v>0</v>
      </c>
      <c r="W380" s="226">
        <v>0</v>
      </c>
      <c r="X380" s="254">
        <v>0</v>
      </c>
      <c r="Y380" s="255">
        <v>0</v>
      </c>
      <c r="Z380" s="254">
        <v>0</v>
      </c>
      <c r="AA380" s="256">
        <v>0</v>
      </c>
      <c r="AB380" s="196"/>
      <c r="AC380" s="250">
        <v>0</v>
      </c>
      <c r="AD380" s="251"/>
      <c r="AE380" s="302"/>
      <c r="AF380" s="224"/>
      <c r="AG380" s="252">
        <v>0</v>
      </c>
      <c r="AH380" s="253">
        <f>+IF(ABS(+AC380+AE380)&lt;=ABS(AD380+AF380),-AC380+AD380-AE380+AF380,0)</f>
        <v>0</v>
      </c>
      <c r="AI380" s="196"/>
      <c r="AJ380" s="229">
        <f t="shared" si="149"/>
        <v>5891</v>
      </c>
      <c r="AK380" s="208">
        <f t="shared" si="156"/>
        <v>0</v>
      </c>
      <c r="AL380" s="209">
        <f>+ROUND(+P380+W380+AD380,2)</f>
        <v>0</v>
      </c>
      <c r="AM380" s="201">
        <f t="shared" si="157"/>
        <v>0</v>
      </c>
      <c r="AN380" s="209">
        <f t="shared" si="157"/>
        <v>0</v>
      </c>
      <c r="AO380" s="201">
        <f t="shared" si="153"/>
        <v>0</v>
      </c>
      <c r="AP380" s="202">
        <f t="shared" si="153"/>
        <v>0</v>
      </c>
      <c r="AQ380" s="7"/>
      <c r="AR380" s="211">
        <f t="shared" si="144"/>
        <v>0</v>
      </c>
      <c r="AS380" s="212">
        <f t="shared" si="145"/>
        <v>0</v>
      </c>
      <c r="AT380" s="213">
        <f t="shared" si="146"/>
        <v>0</v>
      </c>
      <c r="AU380" s="7"/>
      <c r="AV380" s="238">
        <f>+IF(OR(+ROUND(O380,2)+ROUND(Q380,2)&gt;ROUND(P380,2)+ROUND(R380,2),+ABS(ROUND(O380,2)+ROUND(Q380,2))&gt;+ABS(ROUND(P380,2)+ROUND(R380,2))),+(ROUND(O380,2)+ROUND(Q380,2))-(ROUND(P380,2)+ROUND(R380,2)),0)</f>
        <v>0</v>
      </c>
      <c r="AW380" s="214"/>
      <c r="AX380" s="238">
        <f>+IF(OR(+ROUND(AC380,2)+ROUND(AE380,2)&gt;ROUND(AD380,2)+ROUND(AF380,2),+ABS(ROUND(AC380,2)+ROUND(AE380,2))&gt;+ABS(ROUND(AD380,2)+ROUND(AF380,2))),+(ROUND(AC380,2)+ROUND(AE380,2))-(ROUND(AD380,2)+ROUND(AF380,2)),0)</f>
        <v>0</v>
      </c>
      <c r="AY380" s="7"/>
      <c r="AZ380" s="7"/>
      <c r="BA380" s="7"/>
      <c r="BB380" s="7"/>
      <c r="BC380" s="7"/>
      <c r="BD380" s="7"/>
    </row>
    <row r="381" spans="1:56" x14ac:dyDescent="0.25">
      <c r="A381" s="303">
        <v>5892</v>
      </c>
      <c r="B381" s="392" t="s">
        <v>415</v>
      </c>
      <c r="C381" s="220"/>
      <c r="D381" s="220"/>
      <c r="E381" s="220"/>
      <c r="F381" s="220"/>
      <c r="G381" s="220"/>
      <c r="H381" s="220"/>
      <c r="I381" s="220"/>
      <c r="J381" s="220"/>
      <c r="K381" s="220"/>
      <c r="L381" s="261"/>
      <c r="M381" s="196" t="s">
        <v>56</v>
      </c>
      <c r="N381" s="222">
        <f t="shared" si="148"/>
        <v>5892</v>
      </c>
      <c r="O381" s="250">
        <v>0</v>
      </c>
      <c r="P381" s="251"/>
      <c r="Q381" s="200"/>
      <c r="R381" s="199"/>
      <c r="S381" s="252">
        <v>0</v>
      </c>
      <c r="T381" s="253">
        <f>+IF(ABS(+O381+Q381)&lt;=ABS(P381+R381),-O381+P381-Q381+R381,0)</f>
        <v>0</v>
      </c>
      <c r="U381" s="196"/>
      <c r="V381" s="225">
        <v>0</v>
      </c>
      <c r="W381" s="226">
        <v>0</v>
      </c>
      <c r="X381" s="254">
        <v>0</v>
      </c>
      <c r="Y381" s="255">
        <v>0</v>
      </c>
      <c r="Z381" s="254">
        <v>0</v>
      </c>
      <c r="AA381" s="256">
        <v>0</v>
      </c>
      <c r="AB381" s="196"/>
      <c r="AC381" s="250">
        <v>0</v>
      </c>
      <c r="AD381" s="251"/>
      <c r="AE381" s="302"/>
      <c r="AF381" s="224"/>
      <c r="AG381" s="252">
        <v>0</v>
      </c>
      <c r="AH381" s="253">
        <f>+IF(ABS(+AC381+AE381)&lt;=ABS(AD381+AF381),-AC381+AD381-AE381+AF381,0)</f>
        <v>0</v>
      </c>
      <c r="AI381" s="196"/>
      <c r="AJ381" s="229">
        <f t="shared" si="149"/>
        <v>5892</v>
      </c>
      <c r="AK381" s="208">
        <f t="shared" si="156"/>
        <v>0</v>
      </c>
      <c r="AL381" s="209">
        <f>+ROUND(+P381+W381+AD381,2)</f>
        <v>0</v>
      </c>
      <c r="AM381" s="201">
        <f t="shared" si="157"/>
        <v>0</v>
      </c>
      <c r="AN381" s="209">
        <f t="shared" si="157"/>
        <v>0</v>
      </c>
      <c r="AO381" s="201">
        <f t="shared" si="153"/>
        <v>0</v>
      </c>
      <c r="AP381" s="202">
        <f t="shared" si="153"/>
        <v>0</v>
      </c>
      <c r="AQ381" s="7"/>
      <c r="AR381" s="211">
        <f t="shared" si="144"/>
        <v>0</v>
      </c>
      <c r="AS381" s="212">
        <f t="shared" si="145"/>
        <v>0</v>
      </c>
      <c r="AT381" s="213">
        <f t="shared" si="146"/>
        <v>0</v>
      </c>
      <c r="AU381" s="7"/>
      <c r="AV381" s="238">
        <f>+IF(OR(+ROUND(O381,2)+ROUND(Q381,2)&gt;ROUND(P381,2)+ROUND(R381,2),+ABS(ROUND(O381,2)+ROUND(Q381,2))&gt;+ABS(ROUND(P381,2)+ROUND(R381,2))),+(ROUND(O381,2)+ROUND(Q381,2))-(ROUND(P381,2)+ROUND(R381,2)),0)</f>
        <v>0</v>
      </c>
      <c r="AW381" s="214"/>
      <c r="AX381" s="238">
        <f>+IF(OR(+ROUND(AC381,2)+ROUND(AE381,2)&gt;ROUND(AD381,2)+ROUND(AF381,2),+ABS(ROUND(AC381,2)+ROUND(AE381,2))&gt;+ABS(ROUND(AD381,2)+ROUND(AF381,2))),+(ROUND(AC381,2)+ROUND(AE381,2))-(ROUND(AD381,2)+ROUND(AF381,2)),0)</f>
        <v>0</v>
      </c>
      <c r="AY381" s="7"/>
      <c r="AZ381" s="7"/>
      <c r="BA381" s="7"/>
      <c r="BB381" s="7"/>
      <c r="BC381" s="7"/>
      <c r="BD381" s="7"/>
    </row>
    <row r="382" spans="1:56" x14ac:dyDescent="0.25">
      <c r="A382" s="309">
        <v>5894</v>
      </c>
      <c r="B382" s="393" t="s">
        <v>416</v>
      </c>
      <c r="C382" s="310"/>
      <c r="D382" s="310"/>
      <c r="E382" s="310"/>
      <c r="F382" s="310"/>
      <c r="G382" s="310"/>
      <c r="H382" s="310"/>
      <c r="I382" s="310"/>
      <c r="J382" s="310"/>
      <c r="K382" s="310"/>
      <c r="L382" s="311"/>
      <c r="M382" s="196" t="s">
        <v>56</v>
      </c>
      <c r="N382" s="222">
        <f t="shared" si="148"/>
        <v>5894</v>
      </c>
      <c r="O382" s="313">
        <v>0</v>
      </c>
      <c r="P382" s="314"/>
      <c r="Q382" s="200"/>
      <c r="R382" s="199"/>
      <c r="S382" s="320">
        <v>0</v>
      </c>
      <c r="T382" s="394">
        <f>+IF(ABS(+O382+Q382)&lt;=ABS(P382+R382),-O382+P382-Q382+R382,0)</f>
        <v>0</v>
      </c>
      <c r="U382" s="196"/>
      <c r="V382" s="274">
        <v>0</v>
      </c>
      <c r="W382" s="275">
        <v>0</v>
      </c>
      <c r="X382" s="316">
        <v>0</v>
      </c>
      <c r="Y382" s="317">
        <v>0</v>
      </c>
      <c r="Z382" s="316">
        <v>0</v>
      </c>
      <c r="AA382" s="318">
        <v>0</v>
      </c>
      <c r="AB382" s="196"/>
      <c r="AC382" s="313">
        <v>0</v>
      </c>
      <c r="AD382" s="314"/>
      <c r="AE382" s="200"/>
      <c r="AF382" s="199"/>
      <c r="AG382" s="320">
        <v>0</v>
      </c>
      <c r="AH382" s="394">
        <f>+IF(ABS(+AC382+AE382)&lt;=ABS(AD382+AF382),-AC382+AD382-AE382+AF382,0)</f>
        <v>0</v>
      </c>
      <c r="AI382" s="196"/>
      <c r="AJ382" s="278">
        <f t="shared" si="149"/>
        <v>5894</v>
      </c>
      <c r="AK382" s="326">
        <f t="shared" si="156"/>
        <v>0</v>
      </c>
      <c r="AL382" s="279">
        <f>+ROUND(+P382+W382+AD382,2)</f>
        <v>0</v>
      </c>
      <c r="AM382" s="280">
        <f t="shared" si="157"/>
        <v>0</v>
      </c>
      <c r="AN382" s="279">
        <f t="shared" si="157"/>
        <v>0</v>
      </c>
      <c r="AO382" s="280">
        <f t="shared" si="153"/>
        <v>0</v>
      </c>
      <c r="AP382" s="395">
        <f t="shared" si="153"/>
        <v>0</v>
      </c>
      <c r="AQ382" s="7"/>
      <c r="AR382" s="281">
        <f t="shared" si="144"/>
        <v>0</v>
      </c>
      <c r="AS382" s="282">
        <f t="shared" si="145"/>
        <v>0</v>
      </c>
      <c r="AT382" s="283">
        <f t="shared" si="146"/>
        <v>0</v>
      </c>
      <c r="AU382" s="7"/>
      <c r="AV382" s="238">
        <f>+IF(OR(+ROUND(O382,2)+ROUND(Q382,2)&gt;ROUND(P382,2)+ROUND(R382,2),+ABS(ROUND(O382,2)+ROUND(Q382,2))&gt;+ABS(ROUND(P382,2)+ROUND(R382,2))),+(ROUND(O382,2)+ROUND(Q382,2))-(ROUND(P382,2)+ROUND(R382,2)),0)</f>
        <v>0</v>
      </c>
      <c r="AW382" s="214"/>
      <c r="AX382" s="238">
        <f>+IF(OR(+ROUND(AC382,2)+ROUND(AE382,2)&gt;ROUND(AD382,2)+ROUND(AF382,2),+ABS(ROUND(AC382,2)+ROUND(AE382,2))&gt;+ABS(ROUND(AD382,2)+ROUND(AF382,2))),+(ROUND(AC382,2)+ROUND(AE382,2))-(ROUND(AD382,2)+ROUND(AF382,2)),0)</f>
        <v>0</v>
      </c>
      <c r="AY382" s="7"/>
      <c r="AZ382" s="7"/>
      <c r="BA382" s="7"/>
      <c r="BB382" s="7"/>
      <c r="BC382" s="7"/>
      <c r="BD382" s="7"/>
    </row>
    <row r="383" spans="1:56" x14ac:dyDescent="0.25">
      <c r="A383" s="353" t="s">
        <v>417</v>
      </c>
      <c r="B383" s="354"/>
      <c r="C383" s="354"/>
      <c r="D383" s="354"/>
      <c r="E383" s="354"/>
      <c r="F383" s="354"/>
      <c r="G383" s="354"/>
      <c r="H383" s="354"/>
      <c r="I383" s="354"/>
      <c r="J383" s="354"/>
      <c r="K383" s="354"/>
      <c r="L383" s="286"/>
      <c r="M383" s="196" t="s">
        <v>56</v>
      </c>
      <c r="N383" s="287">
        <v>6</v>
      </c>
      <c r="O383" s="288"/>
      <c r="P383" s="289"/>
      <c r="Q383" s="290"/>
      <c r="R383" s="289"/>
      <c r="S383" s="290"/>
      <c r="T383" s="291"/>
      <c r="U383" s="196"/>
      <c r="V383" s="292"/>
      <c r="W383" s="293"/>
      <c r="X383" s="294"/>
      <c r="Y383" s="293"/>
      <c r="Z383" s="294"/>
      <c r="AA383" s="295"/>
      <c r="AB383" s="196"/>
      <c r="AC383" s="288"/>
      <c r="AD383" s="289"/>
      <c r="AE383" s="290"/>
      <c r="AF383" s="289"/>
      <c r="AG383" s="290"/>
      <c r="AH383" s="291"/>
      <c r="AI383" s="196"/>
      <c r="AJ383" s="296">
        <f t="shared" si="149"/>
        <v>6</v>
      </c>
      <c r="AK383" s="288"/>
      <c r="AL383" s="289"/>
      <c r="AM383" s="290"/>
      <c r="AN383" s="289"/>
      <c r="AO383" s="290"/>
      <c r="AP383" s="291"/>
      <c r="AQ383" s="7"/>
      <c r="AR383" s="297"/>
      <c r="AS383" s="298"/>
      <c r="AT383" s="299"/>
      <c r="AU383" s="7"/>
      <c r="AV383" s="7"/>
      <c r="AW383" s="214"/>
      <c r="AX383" s="214"/>
      <c r="AY383" s="7"/>
      <c r="AZ383" s="7"/>
      <c r="BA383" s="7"/>
      <c r="BB383" s="7"/>
      <c r="BC383" s="7"/>
      <c r="BD383" s="7"/>
    </row>
    <row r="384" spans="1:56" x14ac:dyDescent="0.25">
      <c r="A384" s="192">
        <v>6010</v>
      </c>
      <c r="B384" s="396" t="s">
        <v>418</v>
      </c>
      <c r="C384" s="194"/>
      <c r="D384" s="194"/>
      <c r="E384" s="194"/>
      <c r="F384" s="194"/>
      <c r="G384" s="194"/>
      <c r="H384" s="194"/>
      <c r="I384" s="194"/>
      <c r="J384" s="194"/>
      <c r="K384" s="194"/>
      <c r="L384" s="195"/>
      <c r="M384" s="196" t="s">
        <v>56</v>
      </c>
      <c r="N384" s="197">
        <f t="shared" ref="N384:N452" si="158">+A384</f>
        <v>6010</v>
      </c>
      <c r="O384" s="327">
        <v>0</v>
      </c>
      <c r="P384" s="300">
        <v>0</v>
      </c>
      <c r="Q384" s="200"/>
      <c r="R384" s="199"/>
      <c r="S384" s="201">
        <f t="shared" ref="S384:S407" si="159">+IF(ABS(+O384+Q384)&gt;=ABS(P384+R384),+O384-P384+Q384-R384,0)</f>
        <v>0</v>
      </c>
      <c r="T384" s="202">
        <f t="shared" ref="T384:T414" si="160">+IF(ABS(+O384+Q384)&lt;=ABS(P384+R384),-O384+P384-Q384+R384,0)</f>
        <v>0</v>
      </c>
      <c r="U384" s="196"/>
      <c r="V384" s="203">
        <v>0</v>
      </c>
      <c r="W384" s="204">
        <v>0</v>
      </c>
      <c r="X384" s="205">
        <v>0</v>
      </c>
      <c r="Y384" s="204">
        <v>0</v>
      </c>
      <c r="Z384" s="205">
        <v>0</v>
      </c>
      <c r="AA384" s="206">
        <v>0</v>
      </c>
      <c r="AB384" s="196"/>
      <c r="AC384" s="327">
        <v>0</v>
      </c>
      <c r="AD384" s="300">
        <v>0</v>
      </c>
      <c r="AE384" s="302"/>
      <c r="AF384" s="302"/>
      <c r="AG384" s="201">
        <f t="shared" ref="AG384:AG415" si="161">+IF(ABS(+AC384+AE384)&gt;=ABS(AD384+AF384),+AC384-AD384+AE384-AF384,0)</f>
        <v>0</v>
      </c>
      <c r="AH384" s="202">
        <f t="shared" ref="AH384:AH409" si="162">+IF(ABS(+AC384+AE384)&lt;=ABS(AD384+AF384),-AC384+AD384-AE384+AF384,0)</f>
        <v>0</v>
      </c>
      <c r="AI384" s="196"/>
      <c r="AJ384" s="207">
        <f t="shared" si="149"/>
        <v>6010</v>
      </c>
      <c r="AK384" s="327">
        <v>0</v>
      </c>
      <c r="AL384" s="300">
        <v>0</v>
      </c>
      <c r="AM384" s="201">
        <f t="shared" ref="AM384:AN401" si="163">+ROUND(+Q384+X384+AE384,2)</f>
        <v>0</v>
      </c>
      <c r="AN384" s="209">
        <f t="shared" si="163"/>
        <v>0</v>
      </c>
      <c r="AO384" s="201">
        <f t="shared" ref="AO384:AP415" si="164">+S384+Z384+AG384</f>
        <v>0</v>
      </c>
      <c r="AP384" s="202">
        <f t="shared" si="164"/>
        <v>0</v>
      </c>
      <c r="AQ384" s="7"/>
      <c r="AR384" s="211">
        <f t="shared" ref="AR384:AR453" si="165">+ROUND(+SUM(AK384-AL384)-SUM(O384-P384)-SUM(V384-W384)-SUM(AC384-AD384),2)</f>
        <v>0</v>
      </c>
      <c r="AS384" s="212">
        <f t="shared" ref="AS384:AS453" si="166">+ROUND(+SUM(AM384-AN384)-SUM(Q384-R384)-SUM(X384-Y384)-SUM(AE384-AF384),2)</f>
        <v>0</v>
      </c>
      <c r="AT384" s="213">
        <f t="shared" ref="AT384:AT453" si="167">+ROUND(+SUM(AO384-AP384)-SUM(S384-T384)-SUM(Z384-AA384)-SUM(AG384-AH384),2)</f>
        <v>0</v>
      </c>
      <c r="AU384" s="7"/>
      <c r="AV384" s="7"/>
      <c r="AW384" s="214"/>
      <c r="AX384" s="214"/>
      <c r="AY384" s="7"/>
      <c r="AZ384" s="7"/>
      <c r="BA384" s="7"/>
      <c r="BB384" s="7"/>
      <c r="BC384" s="7"/>
      <c r="BD384" s="7"/>
    </row>
    <row r="385" spans="1:56" x14ac:dyDescent="0.25">
      <c r="A385" s="218">
        <v>6011</v>
      </c>
      <c r="B385" s="336" t="s">
        <v>419</v>
      </c>
      <c r="C385" s="220"/>
      <c r="D385" s="220"/>
      <c r="E385" s="220"/>
      <c r="F385" s="220"/>
      <c r="G385" s="220"/>
      <c r="H385" s="220"/>
      <c r="I385" s="220"/>
      <c r="J385" s="220"/>
      <c r="K385" s="220"/>
      <c r="L385" s="221"/>
      <c r="M385" s="196" t="s">
        <v>56</v>
      </c>
      <c r="N385" s="222">
        <f t="shared" si="158"/>
        <v>6011</v>
      </c>
      <c r="O385" s="233">
        <v>0</v>
      </c>
      <c r="P385" s="234">
        <v>0</v>
      </c>
      <c r="Q385" s="200"/>
      <c r="R385" s="199"/>
      <c r="S385" s="242">
        <f t="shared" si="159"/>
        <v>0</v>
      </c>
      <c r="T385" s="210">
        <f t="shared" si="160"/>
        <v>0</v>
      </c>
      <c r="U385" s="196"/>
      <c r="V385" s="225">
        <v>0</v>
      </c>
      <c r="W385" s="226">
        <v>0</v>
      </c>
      <c r="X385" s="227">
        <v>0</v>
      </c>
      <c r="Y385" s="226">
        <v>0</v>
      </c>
      <c r="Z385" s="227">
        <v>0</v>
      </c>
      <c r="AA385" s="228">
        <v>0</v>
      </c>
      <c r="AB385" s="196"/>
      <c r="AC385" s="233">
        <v>0</v>
      </c>
      <c r="AD385" s="234">
        <v>0</v>
      </c>
      <c r="AE385" s="200"/>
      <c r="AF385" s="200"/>
      <c r="AG385" s="242">
        <f t="shared" si="161"/>
        <v>0</v>
      </c>
      <c r="AH385" s="210">
        <f t="shared" si="162"/>
        <v>0</v>
      </c>
      <c r="AI385" s="196"/>
      <c r="AJ385" s="229">
        <f t="shared" si="149"/>
        <v>6011</v>
      </c>
      <c r="AK385" s="233">
        <v>0</v>
      </c>
      <c r="AL385" s="234">
        <v>0</v>
      </c>
      <c r="AM385" s="201">
        <f t="shared" si="163"/>
        <v>0</v>
      </c>
      <c r="AN385" s="209">
        <f t="shared" si="163"/>
        <v>0</v>
      </c>
      <c r="AO385" s="201">
        <f t="shared" si="164"/>
        <v>0</v>
      </c>
      <c r="AP385" s="202">
        <f t="shared" si="164"/>
        <v>0</v>
      </c>
      <c r="AQ385" s="7"/>
      <c r="AR385" s="211">
        <f t="shared" si="165"/>
        <v>0</v>
      </c>
      <c r="AS385" s="212">
        <f t="shared" si="166"/>
        <v>0</v>
      </c>
      <c r="AT385" s="213">
        <f t="shared" si="167"/>
        <v>0</v>
      </c>
      <c r="AU385" s="7"/>
      <c r="AV385" s="7"/>
      <c r="AW385" s="214"/>
      <c r="AX385" s="214"/>
      <c r="AY385" s="7"/>
      <c r="AZ385" s="7"/>
      <c r="BA385" s="7"/>
      <c r="BB385" s="7"/>
      <c r="BC385" s="7"/>
      <c r="BD385" s="7"/>
    </row>
    <row r="386" spans="1:56" x14ac:dyDescent="0.25">
      <c r="A386" s="218">
        <v>6012</v>
      </c>
      <c r="B386" s="336" t="s">
        <v>420</v>
      </c>
      <c r="C386" s="220"/>
      <c r="D386" s="220"/>
      <c r="E386" s="220"/>
      <c r="F386" s="220"/>
      <c r="G386" s="220"/>
      <c r="H386" s="220"/>
      <c r="I386" s="220"/>
      <c r="J386" s="220"/>
      <c r="K386" s="220"/>
      <c r="L386" s="221"/>
      <c r="M386" s="196" t="s">
        <v>56</v>
      </c>
      <c r="N386" s="222">
        <f t="shared" si="158"/>
        <v>6012</v>
      </c>
      <c r="O386" s="233">
        <v>0</v>
      </c>
      <c r="P386" s="234">
        <v>0</v>
      </c>
      <c r="Q386" s="200"/>
      <c r="R386" s="199"/>
      <c r="S386" s="242">
        <f t="shared" si="159"/>
        <v>0</v>
      </c>
      <c r="T386" s="210">
        <f t="shared" si="160"/>
        <v>0</v>
      </c>
      <c r="U386" s="196"/>
      <c r="V386" s="225">
        <v>0</v>
      </c>
      <c r="W386" s="226">
        <v>0</v>
      </c>
      <c r="X386" s="227">
        <v>0</v>
      </c>
      <c r="Y386" s="226">
        <v>0</v>
      </c>
      <c r="Z386" s="227">
        <v>0</v>
      </c>
      <c r="AA386" s="228">
        <v>0</v>
      </c>
      <c r="AB386" s="196"/>
      <c r="AC386" s="233">
        <v>0</v>
      </c>
      <c r="AD386" s="234">
        <v>0</v>
      </c>
      <c r="AE386" s="200"/>
      <c r="AF386" s="200"/>
      <c r="AG386" s="242">
        <f t="shared" si="161"/>
        <v>0</v>
      </c>
      <c r="AH386" s="210">
        <f t="shared" si="162"/>
        <v>0</v>
      </c>
      <c r="AI386" s="196"/>
      <c r="AJ386" s="229">
        <f t="shared" si="149"/>
        <v>6012</v>
      </c>
      <c r="AK386" s="233">
        <v>0</v>
      </c>
      <c r="AL386" s="234">
        <v>0</v>
      </c>
      <c r="AM386" s="201">
        <f t="shared" si="163"/>
        <v>0</v>
      </c>
      <c r="AN386" s="209">
        <f t="shared" si="163"/>
        <v>0</v>
      </c>
      <c r="AO386" s="201">
        <f t="shared" si="164"/>
        <v>0</v>
      </c>
      <c r="AP386" s="202">
        <f t="shared" si="164"/>
        <v>0</v>
      </c>
      <c r="AQ386" s="7"/>
      <c r="AR386" s="211">
        <f t="shared" si="165"/>
        <v>0</v>
      </c>
      <c r="AS386" s="212">
        <f t="shared" si="166"/>
        <v>0</v>
      </c>
      <c r="AT386" s="213">
        <f t="shared" si="167"/>
        <v>0</v>
      </c>
      <c r="AU386" s="7"/>
      <c r="AV386" s="7"/>
      <c r="AW386" s="214"/>
      <c r="AX386" s="214"/>
      <c r="AY386" s="7"/>
      <c r="AZ386" s="7"/>
      <c r="BA386" s="7"/>
      <c r="BB386" s="7"/>
      <c r="BC386" s="7"/>
      <c r="BD386" s="7"/>
    </row>
    <row r="387" spans="1:56" x14ac:dyDescent="0.25">
      <c r="A387" s="218">
        <v>6013</v>
      </c>
      <c r="B387" s="336" t="s">
        <v>421</v>
      </c>
      <c r="C387" s="220"/>
      <c r="D387" s="220"/>
      <c r="E387" s="220"/>
      <c r="F387" s="220"/>
      <c r="G387" s="220"/>
      <c r="H387" s="220"/>
      <c r="I387" s="220"/>
      <c r="J387" s="220"/>
      <c r="K387" s="220"/>
      <c r="L387" s="221"/>
      <c r="M387" s="196" t="s">
        <v>56</v>
      </c>
      <c r="N387" s="222">
        <f t="shared" si="158"/>
        <v>6013</v>
      </c>
      <c r="O387" s="233">
        <v>0</v>
      </c>
      <c r="P387" s="234">
        <v>0</v>
      </c>
      <c r="Q387" s="200"/>
      <c r="R387" s="199"/>
      <c r="S387" s="242">
        <f t="shared" si="159"/>
        <v>0</v>
      </c>
      <c r="T387" s="210">
        <f t="shared" si="160"/>
        <v>0</v>
      </c>
      <c r="U387" s="196"/>
      <c r="V387" s="225">
        <v>0</v>
      </c>
      <c r="W387" s="226">
        <v>0</v>
      </c>
      <c r="X387" s="227">
        <v>0</v>
      </c>
      <c r="Y387" s="226">
        <v>0</v>
      </c>
      <c r="Z387" s="227">
        <v>0</v>
      </c>
      <c r="AA387" s="228">
        <v>0</v>
      </c>
      <c r="AB387" s="196"/>
      <c r="AC387" s="233">
        <v>0</v>
      </c>
      <c r="AD387" s="234">
        <v>0</v>
      </c>
      <c r="AE387" s="200"/>
      <c r="AF387" s="200"/>
      <c r="AG387" s="242">
        <f t="shared" si="161"/>
        <v>0</v>
      </c>
      <c r="AH387" s="210">
        <f t="shared" si="162"/>
        <v>0</v>
      </c>
      <c r="AI387" s="196"/>
      <c r="AJ387" s="229">
        <f t="shared" si="149"/>
        <v>6013</v>
      </c>
      <c r="AK387" s="233">
        <v>0</v>
      </c>
      <c r="AL387" s="234">
        <v>0</v>
      </c>
      <c r="AM387" s="201">
        <f t="shared" si="163"/>
        <v>0</v>
      </c>
      <c r="AN387" s="209">
        <f t="shared" si="163"/>
        <v>0</v>
      </c>
      <c r="AO387" s="201">
        <f t="shared" si="164"/>
        <v>0</v>
      </c>
      <c r="AP387" s="202">
        <f t="shared" si="164"/>
        <v>0</v>
      </c>
      <c r="AQ387" s="7"/>
      <c r="AR387" s="211">
        <f t="shared" si="165"/>
        <v>0</v>
      </c>
      <c r="AS387" s="212">
        <f t="shared" si="166"/>
        <v>0</v>
      </c>
      <c r="AT387" s="213">
        <f t="shared" si="167"/>
        <v>0</v>
      </c>
      <c r="AU387" s="7"/>
      <c r="AV387" s="7"/>
      <c r="AW387" s="214"/>
      <c r="AX387" s="214"/>
      <c r="AY387" s="7"/>
      <c r="AZ387" s="7"/>
      <c r="BA387" s="7"/>
      <c r="BB387" s="7"/>
      <c r="BC387" s="7"/>
      <c r="BD387" s="7"/>
    </row>
    <row r="388" spans="1:56" x14ac:dyDescent="0.25">
      <c r="A388" s="218">
        <v>6014</v>
      </c>
      <c r="B388" s="336" t="s">
        <v>422</v>
      </c>
      <c r="C388" s="220"/>
      <c r="D388" s="220"/>
      <c r="E388" s="220"/>
      <c r="F388" s="220"/>
      <c r="G388" s="220"/>
      <c r="H388" s="220"/>
      <c r="I388" s="220"/>
      <c r="J388" s="220"/>
      <c r="K388" s="220"/>
      <c r="L388" s="221"/>
      <c r="M388" s="196" t="s">
        <v>56</v>
      </c>
      <c r="N388" s="222">
        <f t="shared" si="158"/>
        <v>6014</v>
      </c>
      <c r="O388" s="233">
        <v>0</v>
      </c>
      <c r="P388" s="234">
        <v>0</v>
      </c>
      <c r="Q388" s="200"/>
      <c r="R388" s="199"/>
      <c r="S388" s="242">
        <f t="shared" si="159"/>
        <v>0</v>
      </c>
      <c r="T388" s="210">
        <f t="shared" si="160"/>
        <v>0</v>
      </c>
      <c r="U388" s="196"/>
      <c r="V388" s="225">
        <v>0</v>
      </c>
      <c r="W388" s="226">
        <v>0</v>
      </c>
      <c r="X388" s="227">
        <v>0</v>
      </c>
      <c r="Y388" s="226">
        <v>0</v>
      </c>
      <c r="Z388" s="227">
        <v>0</v>
      </c>
      <c r="AA388" s="228">
        <v>0</v>
      </c>
      <c r="AB388" s="196"/>
      <c r="AC388" s="233">
        <v>0</v>
      </c>
      <c r="AD388" s="234">
        <v>0</v>
      </c>
      <c r="AE388" s="302"/>
      <c r="AF388" s="302"/>
      <c r="AG388" s="242">
        <f t="shared" si="161"/>
        <v>0</v>
      </c>
      <c r="AH388" s="210">
        <f t="shared" si="162"/>
        <v>0</v>
      </c>
      <c r="AI388" s="196"/>
      <c r="AJ388" s="229">
        <f t="shared" si="149"/>
        <v>6014</v>
      </c>
      <c r="AK388" s="233">
        <v>0</v>
      </c>
      <c r="AL388" s="234">
        <v>0</v>
      </c>
      <c r="AM388" s="201">
        <f t="shared" si="163"/>
        <v>0</v>
      </c>
      <c r="AN388" s="209">
        <f t="shared" si="163"/>
        <v>0</v>
      </c>
      <c r="AO388" s="201">
        <f t="shared" si="164"/>
        <v>0</v>
      </c>
      <c r="AP388" s="202">
        <f t="shared" si="164"/>
        <v>0</v>
      </c>
      <c r="AQ388" s="7"/>
      <c r="AR388" s="211">
        <f t="shared" si="165"/>
        <v>0</v>
      </c>
      <c r="AS388" s="212">
        <f t="shared" si="166"/>
        <v>0</v>
      </c>
      <c r="AT388" s="213">
        <f t="shared" si="167"/>
        <v>0</v>
      </c>
      <c r="AU388" s="7"/>
      <c r="AV388" s="7"/>
      <c r="AW388" s="214"/>
      <c r="AX388" s="214"/>
      <c r="AY388" s="7"/>
      <c r="AZ388" s="7"/>
      <c r="BA388" s="7"/>
      <c r="BB388" s="7"/>
      <c r="BC388" s="7"/>
      <c r="BD388" s="7"/>
    </row>
    <row r="389" spans="1:56" x14ac:dyDescent="0.25">
      <c r="A389" s="218">
        <v>6015</v>
      </c>
      <c r="B389" s="336" t="s">
        <v>423</v>
      </c>
      <c r="C389" s="220"/>
      <c r="D389" s="220"/>
      <c r="E389" s="220"/>
      <c r="F389" s="220"/>
      <c r="G389" s="220"/>
      <c r="H389" s="220"/>
      <c r="I389" s="220"/>
      <c r="J389" s="220"/>
      <c r="K389" s="220"/>
      <c r="L389" s="221"/>
      <c r="M389" s="196" t="s">
        <v>56</v>
      </c>
      <c r="N389" s="222">
        <f t="shared" si="158"/>
        <v>6015</v>
      </c>
      <c r="O389" s="233">
        <v>0</v>
      </c>
      <c r="P389" s="234">
        <v>0</v>
      </c>
      <c r="Q389" s="200"/>
      <c r="R389" s="199"/>
      <c r="S389" s="242">
        <f t="shared" si="159"/>
        <v>0</v>
      </c>
      <c r="T389" s="210">
        <f t="shared" si="160"/>
        <v>0</v>
      </c>
      <c r="U389" s="196"/>
      <c r="V389" s="225">
        <v>0</v>
      </c>
      <c r="W389" s="226">
        <v>0</v>
      </c>
      <c r="X389" s="227">
        <v>0</v>
      </c>
      <c r="Y389" s="226">
        <v>0</v>
      </c>
      <c r="Z389" s="227">
        <v>0</v>
      </c>
      <c r="AA389" s="228">
        <v>0</v>
      </c>
      <c r="AB389" s="196"/>
      <c r="AC389" s="233">
        <v>0</v>
      </c>
      <c r="AD389" s="234">
        <v>0</v>
      </c>
      <c r="AE389" s="302"/>
      <c r="AF389" s="224"/>
      <c r="AG389" s="242">
        <f t="shared" si="161"/>
        <v>0</v>
      </c>
      <c r="AH389" s="210">
        <f t="shared" si="162"/>
        <v>0</v>
      </c>
      <c r="AI389" s="196"/>
      <c r="AJ389" s="229">
        <f t="shared" si="149"/>
        <v>6015</v>
      </c>
      <c r="AK389" s="233">
        <v>0</v>
      </c>
      <c r="AL389" s="234">
        <v>0</v>
      </c>
      <c r="AM389" s="201">
        <f t="shared" si="163"/>
        <v>0</v>
      </c>
      <c r="AN389" s="209">
        <f t="shared" si="163"/>
        <v>0</v>
      </c>
      <c r="AO389" s="201">
        <f t="shared" si="164"/>
        <v>0</v>
      </c>
      <c r="AP389" s="202">
        <f t="shared" si="164"/>
        <v>0</v>
      </c>
      <c r="AQ389" s="7"/>
      <c r="AR389" s="211">
        <f t="shared" si="165"/>
        <v>0</v>
      </c>
      <c r="AS389" s="212">
        <f t="shared" si="166"/>
        <v>0</v>
      </c>
      <c r="AT389" s="213">
        <f t="shared" si="167"/>
        <v>0</v>
      </c>
      <c r="AU389" s="7"/>
      <c r="AV389" s="7"/>
      <c r="AW389" s="214"/>
      <c r="AX389" s="214"/>
      <c r="AY389" s="7"/>
      <c r="AZ389" s="7"/>
      <c r="BA389" s="7"/>
      <c r="BB389" s="7"/>
      <c r="BC389" s="7"/>
      <c r="BD389" s="7"/>
    </row>
    <row r="390" spans="1:56" x14ac:dyDescent="0.25">
      <c r="A390" s="218">
        <v>6016</v>
      </c>
      <c r="B390" s="336" t="s">
        <v>424</v>
      </c>
      <c r="C390" s="220"/>
      <c r="D390" s="220"/>
      <c r="E390" s="220"/>
      <c r="F390" s="220"/>
      <c r="G390" s="220"/>
      <c r="H390" s="220"/>
      <c r="I390" s="220"/>
      <c r="J390" s="220"/>
      <c r="K390" s="220"/>
      <c r="L390" s="221"/>
      <c r="M390" s="196" t="s">
        <v>56</v>
      </c>
      <c r="N390" s="222">
        <f t="shared" si="158"/>
        <v>6016</v>
      </c>
      <c r="O390" s="233">
        <v>0</v>
      </c>
      <c r="P390" s="234">
        <v>0</v>
      </c>
      <c r="Q390" s="200"/>
      <c r="R390" s="199"/>
      <c r="S390" s="242">
        <f t="shared" si="159"/>
        <v>0</v>
      </c>
      <c r="T390" s="210">
        <f t="shared" si="160"/>
        <v>0</v>
      </c>
      <c r="U390" s="196"/>
      <c r="V390" s="225">
        <v>0</v>
      </c>
      <c r="W390" s="226">
        <v>0</v>
      </c>
      <c r="X390" s="227">
        <v>0</v>
      </c>
      <c r="Y390" s="226">
        <v>0</v>
      </c>
      <c r="Z390" s="227">
        <v>0</v>
      </c>
      <c r="AA390" s="228">
        <v>0</v>
      </c>
      <c r="AB390" s="196"/>
      <c r="AC390" s="233">
        <v>0</v>
      </c>
      <c r="AD390" s="234">
        <v>0</v>
      </c>
      <c r="AE390" s="302"/>
      <c r="AF390" s="224"/>
      <c r="AG390" s="242">
        <f t="shared" si="161"/>
        <v>0</v>
      </c>
      <c r="AH390" s="210">
        <f t="shared" si="162"/>
        <v>0</v>
      </c>
      <c r="AI390" s="196"/>
      <c r="AJ390" s="229">
        <f t="shared" si="149"/>
        <v>6016</v>
      </c>
      <c r="AK390" s="233">
        <v>0</v>
      </c>
      <c r="AL390" s="234">
        <v>0</v>
      </c>
      <c r="AM390" s="201">
        <f t="shared" si="163"/>
        <v>0</v>
      </c>
      <c r="AN390" s="209">
        <f t="shared" si="163"/>
        <v>0</v>
      </c>
      <c r="AO390" s="201">
        <f t="shared" si="164"/>
        <v>0</v>
      </c>
      <c r="AP390" s="202">
        <f t="shared" si="164"/>
        <v>0</v>
      </c>
      <c r="AQ390" s="7"/>
      <c r="AR390" s="211">
        <f t="shared" si="165"/>
        <v>0</v>
      </c>
      <c r="AS390" s="212">
        <f t="shared" si="166"/>
        <v>0</v>
      </c>
      <c r="AT390" s="213">
        <f t="shared" si="167"/>
        <v>0</v>
      </c>
      <c r="AU390" s="7"/>
      <c r="AV390" s="7"/>
      <c r="AW390" s="214"/>
      <c r="AX390" s="214"/>
      <c r="AY390" s="7"/>
      <c r="AZ390" s="7"/>
      <c r="BA390" s="7"/>
      <c r="BB390" s="7"/>
      <c r="BC390" s="7"/>
      <c r="BD390" s="7"/>
    </row>
    <row r="391" spans="1:56" x14ac:dyDescent="0.25">
      <c r="A391" s="218">
        <v>6017</v>
      </c>
      <c r="B391" s="336" t="s">
        <v>425</v>
      </c>
      <c r="C391" s="220"/>
      <c r="D391" s="220"/>
      <c r="E391" s="220"/>
      <c r="F391" s="220"/>
      <c r="G391" s="220"/>
      <c r="H391" s="220"/>
      <c r="I391" s="220"/>
      <c r="J391" s="220"/>
      <c r="K391" s="220"/>
      <c r="L391" s="221"/>
      <c r="M391" s="196" t="s">
        <v>56</v>
      </c>
      <c r="N391" s="222">
        <f t="shared" si="158"/>
        <v>6017</v>
      </c>
      <c r="O391" s="233">
        <v>0</v>
      </c>
      <c r="P391" s="234">
        <v>0</v>
      </c>
      <c r="Q391" s="200"/>
      <c r="R391" s="199"/>
      <c r="S391" s="242">
        <f t="shared" si="159"/>
        <v>0</v>
      </c>
      <c r="T391" s="210">
        <f t="shared" si="160"/>
        <v>0</v>
      </c>
      <c r="U391" s="196"/>
      <c r="V391" s="225">
        <v>0</v>
      </c>
      <c r="W391" s="226">
        <v>0</v>
      </c>
      <c r="X391" s="227">
        <v>0</v>
      </c>
      <c r="Y391" s="226">
        <v>0</v>
      </c>
      <c r="Z391" s="227">
        <v>0</v>
      </c>
      <c r="AA391" s="228">
        <v>0</v>
      </c>
      <c r="AB391" s="196"/>
      <c r="AC391" s="233">
        <v>0</v>
      </c>
      <c r="AD391" s="234">
        <v>0</v>
      </c>
      <c r="AE391" s="302"/>
      <c r="AF391" s="224"/>
      <c r="AG391" s="242">
        <f t="shared" si="161"/>
        <v>0</v>
      </c>
      <c r="AH391" s="210">
        <f t="shared" si="162"/>
        <v>0</v>
      </c>
      <c r="AI391" s="196"/>
      <c r="AJ391" s="229">
        <f t="shared" si="149"/>
        <v>6017</v>
      </c>
      <c r="AK391" s="233">
        <v>0</v>
      </c>
      <c r="AL391" s="234">
        <v>0</v>
      </c>
      <c r="AM391" s="201">
        <f t="shared" si="163"/>
        <v>0</v>
      </c>
      <c r="AN391" s="209">
        <f t="shared" si="163"/>
        <v>0</v>
      </c>
      <c r="AO391" s="201">
        <f t="shared" si="164"/>
        <v>0</v>
      </c>
      <c r="AP391" s="202">
        <f t="shared" si="164"/>
        <v>0</v>
      </c>
      <c r="AQ391" s="7"/>
      <c r="AR391" s="211">
        <f t="shared" si="165"/>
        <v>0</v>
      </c>
      <c r="AS391" s="212">
        <f t="shared" si="166"/>
        <v>0</v>
      </c>
      <c r="AT391" s="213">
        <f t="shared" si="167"/>
        <v>0</v>
      </c>
      <c r="AU391" s="7"/>
      <c r="AV391" s="7"/>
      <c r="AW391" s="214"/>
      <c r="AX391" s="214"/>
      <c r="AY391" s="7"/>
      <c r="AZ391" s="7"/>
      <c r="BA391" s="7"/>
      <c r="BB391" s="7"/>
      <c r="BC391" s="7"/>
      <c r="BD391" s="7"/>
    </row>
    <row r="392" spans="1:56" x14ac:dyDescent="0.25">
      <c r="A392" s="218">
        <v>6018</v>
      </c>
      <c r="B392" s="336" t="s">
        <v>426</v>
      </c>
      <c r="C392" s="220"/>
      <c r="D392" s="220"/>
      <c r="E392" s="220"/>
      <c r="F392" s="220"/>
      <c r="G392" s="220"/>
      <c r="H392" s="220"/>
      <c r="I392" s="220"/>
      <c r="J392" s="220"/>
      <c r="K392" s="220"/>
      <c r="L392" s="221"/>
      <c r="M392" s="196" t="s">
        <v>56</v>
      </c>
      <c r="N392" s="222">
        <f t="shared" si="158"/>
        <v>6018</v>
      </c>
      <c r="O392" s="233">
        <v>0</v>
      </c>
      <c r="P392" s="234">
        <v>0</v>
      </c>
      <c r="Q392" s="200"/>
      <c r="R392" s="199"/>
      <c r="S392" s="242">
        <f t="shared" si="159"/>
        <v>0</v>
      </c>
      <c r="T392" s="210">
        <f t="shared" si="160"/>
        <v>0</v>
      </c>
      <c r="U392" s="196"/>
      <c r="V392" s="225">
        <v>0</v>
      </c>
      <c r="W392" s="226">
        <v>0</v>
      </c>
      <c r="X392" s="227">
        <v>0</v>
      </c>
      <c r="Y392" s="226">
        <v>0</v>
      </c>
      <c r="Z392" s="227">
        <v>0</v>
      </c>
      <c r="AA392" s="228">
        <v>0</v>
      </c>
      <c r="AB392" s="196"/>
      <c r="AC392" s="233">
        <v>0</v>
      </c>
      <c r="AD392" s="234">
        <v>0</v>
      </c>
      <c r="AE392" s="302"/>
      <c r="AF392" s="224"/>
      <c r="AG392" s="242">
        <f t="shared" si="161"/>
        <v>0</v>
      </c>
      <c r="AH392" s="210">
        <f t="shared" si="162"/>
        <v>0</v>
      </c>
      <c r="AI392" s="196"/>
      <c r="AJ392" s="229">
        <f t="shared" si="149"/>
        <v>6018</v>
      </c>
      <c r="AK392" s="233">
        <v>0</v>
      </c>
      <c r="AL392" s="234">
        <v>0</v>
      </c>
      <c r="AM392" s="201">
        <f t="shared" si="163"/>
        <v>0</v>
      </c>
      <c r="AN392" s="209">
        <f t="shared" si="163"/>
        <v>0</v>
      </c>
      <c r="AO392" s="201">
        <f t="shared" si="164"/>
        <v>0</v>
      </c>
      <c r="AP392" s="202">
        <f t="shared" si="164"/>
        <v>0</v>
      </c>
      <c r="AQ392" s="7"/>
      <c r="AR392" s="211">
        <f t="shared" si="165"/>
        <v>0</v>
      </c>
      <c r="AS392" s="212">
        <f t="shared" si="166"/>
        <v>0</v>
      </c>
      <c r="AT392" s="213">
        <f t="shared" si="167"/>
        <v>0</v>
      </c>
      <c r="AU392" s="7"/>
      <c r="AV392" s="7"/>
      <c r="AW392" s="214"/>
      <c r="AX392" s="214"/>
      <c r="AY392" s="7"/>
      <c r="AZ392" s="7"/>
      <c r="BA392" s="7"/>
      <c r="BB392" s="7"/>
      <c r="BC392" s="7"/>
      <c r="BD392" s="7"/>
    </row>
    <row r="393" spans="1:56" x14ac:dyDescent="0.25">
      <c r="A393" s="218">
        <v>6019</v>
      </c>
      <c r="B393" s="336" t="s">
        <v>427</v>
      </c>
      <c r="C393" s="220"/>
      <c r="D393" s="220"/>
      <c r="E393" s="220"/>
      <c r="F393" s="220"/>
      <c r="G393" s="220"/>
      <c r="H393" s="220"/>
      <c r="I393" s="220"/>
      <c r="J393" s="220"/>
      <c r="K393" s="220"/>
      <c r="L393" s="221"/>
      <c r="M393" s="196" t="s">
        <v>56</v>
      </c>
      <c r="N393" s="222">
        <f t="shared" si="158"/>
        <v>6019</v>
      </c>
      <c r="O393" s="233">
        <v>0</v>
      </c>
      <c r="P393" s="234">
        <v>0</v>
      </c>
      <c r="Q393" s="200"/>
      <c r="R393" s="199"/>
      <c r="S393" s="242">
        <f t="shared" si="159"/>
        <v>0</v>
      </c>
      <c r="T393" s="210">
        <f t="shared" si="160"/>
        <v>0</v>
      </c>
      <c r="U393" s="196"/>
      <c r="V393" s="225">
        <v>0</v>
      </c>
      <c r="W393" s="226">
        <v>0</v>
      </c>
      <c r="X393" s="227">
        <v>0</v>
      </c>
      <c r="Y393" s="226">
        <v>0</v>
      </c>
      <c r="Z393" s="227">
        <v>0</v>
      </c>
      <c r="AA393" s="228">
        <v>0</v>
      </c>
      <c r="AB393" s="196"/>
      <c r="AC393" s="233">
        <v>0</v>
      </c>
      <c r="AD393" s="234">
        <v>0</v>
      </c>
      <c r="AE393" s="302"/>
      <c r="AF393" s="224"/>
      <c r="AG393" s="242">
        <f t="shared" si="161"/>
        <v>0</v>
      </c>
      <c r="AH393" s="210">
        <f t="shared" si="162"/>
        <v>0</v>
      </c>
      <c r="AI393" s="196"/>
      <c r="AJ393" s="229">
        <f t="shared" si="149"/>
        <v>6019</v>
      </c>
      <c r="AK393" s="233">
        <v>0</v>
      </c>
      <c r="AL393" s="234">
        <v>0</v>
      </c>
      <c r="AM393" s="201">
        <f t="shared" si="163"/>
        <v>0</v>
      </c>
      <c r="AN393" s="209">
        <f t="shared" si="163"/>
        <v>0</v>
      </c>
      <c r="AO393" s="201">
        <f t="shared" si="164"/>
        <v>0</v>
      </c>
      <c r="AP393" s="202">
        <f t="shared" si="164"/>
        <v>0</v>
      </c>
      <c r="AQ393" s="7"/>
      <c r="AR393" s="211">
        <f t="shared" si="165"/>
        <v>0</v>
      </c>
      <c r="AS393" s="212">
        <f t="shared" si="166"/>
        <v>0</v>
      </c>
      <c r="AT393" s="213">
        <f t="shared" si="167"/>
        <v>0</v>
      </c>
      <c r="AU393" s="7"/>
      <c r="AV393" s="7"/>
      <c r="AW393" s="214"/>
      <c r="AX393" s="214"/>
      <c r="AY393" s="7"/>
      <c r="AZ393" s="7"/>
      <c r="BA393" s="7"/>
      <c r="BB393" s="7"/>
      <c r="BC393" s="7"/>
      <c r="BD393" s="7"/>
    </row>
    <row r="394" spans="1:56" x14ac:dyDescent="0.25">
      <c r="A394" s="218">
        <v>6021</v>
      </c>
      <c r="B394" s="336" t="s">
        <v>428</v>
      </c>
      <c r="C394" s="220"/>
      <c r="D394" s="220"/>
      <c r="E394" s="220"/>
      <c r="F394" s="220"/>
      <c r="G394" s="220"/>
      <c r="H394" s="220"/>
      <c r="I394" s="220"/>
      <c r="J394" s="220"/>
      <c r="K394" s="220"/>
      <c r="L394" s="221"/>
      <c r="M394" s="196" t="s">
        <v>56</v>
      </c>
      <c r="N394" s="222">
        <f t="shared" si="158"/>
        <v>6021</v>
      </c>
      <c r="O394" s="233">
        <v>0</v>
      </c>
      <c r="P394" s="234">
        <v>0</v>
      </c>
      <c r="Q394" s="200"/>
      <c r="R394" s="199"/>
      <c r="S394" s="242">
        <f t="shared" si="159"/>
        <v>0</v>
      </c>
      <c r="T394" s="210">
        <f t="shared" si="160"/>
        <v>0</v>
      </c>
      <c r="U394" s="196"/>
      <c r="V394" s="225">
        <v>0</v>
      </c>
      <c r="W394" s="226">
        <v>0</v>
      </c>
      <c r="X394" s="227">
        <v>0</v>
      </c>
      <c r="Y394" s="226">
        <v>0</v>
      </c>
      <c r="Z394" s="227">
        <v>0</v>
      </c>
      <c r="AA394" s="228">
        <v>0</v>
      </c>
      <c r="AB394" s="196"/>
      <c r="AC394" s="233">
        <v>0</v>
      </c>
      <c r="AD394" s="234">
        <v>0</v>
      </c>
      <c r="AE394" s="302"/>
      <c r="AF394" s="224"/>
      <c r="AG394" s="242">
        <f t="shared" si="161"/>
        <v>0</v>
      </c>
      <c r="AH394" s="210">
        <f t="shared" si="162"/>
        <v>0</v>
      </c>
      <c r="AI394" s="196"/>
      <c r="AJ394" s="229">
        <f t="shared" si="149"/>
        <v>6021</v>
      </c>
      <c r="AK394" s="233">
        <v>0</v>
      </c>
      <c r="AL394" s="234">
        <v>0</v>
      </c>
      <c r="AM394" s="201">
        <f t="shared" si="163"/>
        <v>0</v>
      </c>
      <c r="AN394" s="209">
        <f t="shared" si="163"/>
        <v>0</v>
      </c>
      <c r="AO394" s="201">
        <f t="shared" si="164"/>
        <v>0</v>
      </c>
      <c r="AP394" s="202">
        <f t="shared" si="164"/>
        <v>0</v>
      </c>
      <c r="AQ394" s="7"/>
      <c r="AR394" s="211">
        <f t="shared" si="165"/>
        <v>0</v>
      </c>
      <c r="AS394" s="212">
        <f t="shared" si="166"/>
        <v>0</v>
      </c>
      <c r="AT394" s="213">
        <f t="shared" si="167"/>
        <v>0</v>
      </c>
      <c r="AU394" s="7"/>
      <c r="AV394" s="7"/>
      <c r="AW394" s="214"/>
      <c r="AX394" s="214"/>
      <c r="AY394" s="7"/>
      <c r="AZ394" s="7"/>
      <c r="BA394" s="7"/>
      <c r="BB394" s="7"/>
      <c r="BC394" s="7"/>
      <c r="BD394" s="7"/>
    </row>
    <row r="395" spans="1:56" x14ac:dyDescent="0.25">
      <c r="A395" s="218">
        <v>6022</v>
      </c>
      <c r="B395" s="336" t="s">
        <v>429</v>
      </c>
      <c r="C395" s="220"/>
      <c r="D395" s="220"/>
      <c r="E395" s="220"/>
      <c r="F395" s="220"/>
      <c r="G395" s="220"/>
      <c r="H395" s="220"/>
      <c r="I395" s="220"/>
      <c r="J395" s="220"/>
      <c r="K395" s="220"/>
      <c r="L395" s="221"/>
      <c r="M395" s="196" t="s">
        <v>56</v>
      </c>
      <c r="N395" s="222">
        <f t="shared" si="158"/>
        <v>6022</v>
      </c>
      <c r="O395" s="233">
        <v>0</v>
      </c>
      <c r="P395" s="234">
        <v>0</v>
      </c>
      <c r="Q395" s="200"/>
      <c r="R395" s="199"/>
      <c r="S395" s="242">
        <f t="shared" si="159"/>
        <v>0</v>
      </c>
      <c r="T395" s="210">
        <f t="shared" si="160"/>
        <v>0</v>
      </c>
      <c r="U395" s="196"/>
      <c r="V395" s="225">
        <v>0</v>
      </c>
      <c r="W395" s="226">
        <v>0</v>
      </c>
      <c r="X395" s="227">
        <v>0</v>
      </c>
      <c r="Y395" s="226">
        <v>0</v>
      </c>
      <c r="Z395" s="227">
        <v>0</v>
      </c>
      <c r="AA395" s="228">
        <v>0</v>
      </c>
      <c r="AB395" s="196"/>
      <c r="AC395" s="233">
        <v>0</v>
      </c>
      <c r="AD395" s="234">
        <v>0</v>
      </c>
      <c r="AE395" s="302"/>
      <c r="AF395" s="224"/>
      <c r="AG395" s="242">
        <f t="shared" si="161"/>
        <v>0</v>
      </c>
      <c r="AH395" s="210">
        <f t="shared" si="162"/>
        <v>0</v>
      </c>
      <c r="AI395" s="196"/>
      <c r="AJ395" s="229">
        <f t="shared" si="149"/>
        <v>6022</v>
      </c>
      <c r="AK395" s="233">
        <v>0</v>
      </c>
      <c r="AL395" s="234">
        <v>0</v>
      </c>
      <c r="AM395" s="201">
        <f t="shared" si="163"/>
        <v>0</v>
      </c>
      <c r="AN395" s="209">
        <f t="shared" si="163"/>
        <v>0</v>
      </c>
      <c r="AO395" s="201">
        <f t="shared" si="164"/>
        <v>0</v>
      </c>
      <c r="AP395" s="202">
        <f t="shared" si="164"/>
        <v>0</v>
      </c>
      <c r="AQ395" s="7"/>
      <c r="AR395" s="211">
        <f t="shared" si="165"/>
        <v>0</v>
      </c>
      <c r="AS395" s="212">
        <f t="shared" si="166"/>
        <v>0</v>
      </c>
      <c r="AT395" s="213">
        <f t="shared" si="167"/>
        <v>0</v>
      </c>
      <c r="AU395" s="7"/>
      <c r="AV395" s="7"/>
      <c r="AW395" s="214"/>
      <c r="AX395" s="214"/>
      <c r="AY395" s="7"/>
      <c r="AZ395" s="7"/>
      <c r="BA395" s="7"/>
      <c r="BB395" s="7"/>
      <c r="BC395" s="7"/>
      <c r="BD395" s="7"/>
    </row>
    <row r="396" spans="1:56" x14ac:dyDescent="0.25">
      <c r="A396" s="218">
        <v>6023</v>
      </c>
      <c r="B396" s="336" t="s">
        <v>430</v>
      </c>
      <c r="C396" s="220"/>
      <c r="D396" s="220"/>
      <c r="E396" s="220"/>
      <c r="F396" s="220"/>
      <c r="G396" s="220"/>
      <c r="H396" s="220"/>
      <c r="I396" s="220"/>
      <c r="J396" s="220"/>
      <c r="K396" s="220"/>
      <c r="L396" s="221"/>
      <c r="M396" s="196" t="s">
        <v>56</v>
      </c>
      <c r="N396" s="222">
        <f t="shared" si="158"/>
        <v>6023</v>
      </c>
      <c r="O396" s="233">
        <v>0</v>
      </c>
      <c r="P396" s="234">
        <v>0</v>
      </c>
      <c r="Q396" s="200"/>
      <c r="R396" s="199"/>
      <c r="S396" s="242">
        <f t="shared" si="159"/>
        <v>0</v>
      </c>
      <c r="T396" s="210">
        <f t="shared" si="160"/>
        <v>0</v>
      </c>
      <c r="U396" s="196"/>
      <c r="V396" s="225">
        <v>0</v>
      </c>
      <c r="W396" s="226">
        <v>0</v>
      </c>
      <c r="X396" s="227">
        <v>0</v>
      </c>
      <c r="Y396" s="226">
        <v>0</v>
      </c>
      <c r="Z396" s="227">
        <v>0</v>
      </c>
      <c r="AA396" s="228">
        <v>0</v>
      </c>
      <c r="AB396" s="196"/>
      <c r="AC396" s="233">
        <v>0</v>
      </c>
      <c r="AD396" s="234">
        <v>0</v>
      </c>
      <c r="AE396" s="302"/>
      <c r="AF396" s="224"/>
      <c r="AG396" s="242">
        <f t="shared" si="161"/>
        <v>0</v>
      </c>
      <c r="AH396" s="210">
        <f t="shared" si="162"/>
        <v>0</v>
      </c>
      <c r="AI396" s="196"/>
      <c r="AJ396" s="229">
        <f t="shared" si="149"/>
        <v>6023</v>
      </c>
      <c r="AK396" s="233">
        <v>0</v>
      </c>
      <c r="AL396" s="234">
        <v>0</v>
      </c>
      <c r="AM396" s="201">
        <f t="shared" si="163"/>
        <v>0</v>
      </c>
      <c r="AN396" s="209">
        <f t="shared" si="163"/>
        <v>0</v>
      </c>
      <c r="AO396" s="201">
        <f t="shared" si="164"/>
        <v>0</v>
      </c>
      <c r="AP396" s="202">
        <f t="shared" si="164"/>
        <v>0</v>
      </c>
      <c r="AQ396" s="7"/>
      <c r="AR396" s="211">
        <f t="shared" si="165"/>
        <v>0</v>
      </c>
      <c r="AS396" s="212">
        <f t="shared" si="166"/>
        <v>0</v>
      </c>
      <c r="AT396" s="213">
        <f t="shared" si="167"/>
        <v>0</v>
      </c>
      <c r="AU396" s="7"/>
      <c r="AV396" s="7"/>
      <c r="AW396" s="214"/>
      <c r="AX396" s="214"/>
      <c r="AY396" s="7"/>
      <c r="AZ396" s="7"/>
      <c r="BA396" s="7"/>
      <c r="BB396" s="7"/>
      <c r="BC396" s="7"/>
      <c r="BD396" s="7"/>
    </row>
    <row r="397" spans="1:56" x14ac:dyDescent="0.25">
      <c r="A397" s="218">
        <v>6025</v>
      </c>
      <c r="B397" s="336" t="s">
        <v>431</v>
      </c>
      <c r="C397" s="220"/>
      <c r="D397" s="220"/>
      <c r="E397" s="220"/>
      <c r="F397" s="220"/>
      <c r="G397" s="220"/>
      <c r="H397" s="220"/>
      <c r="I397" s="220"/>
      <c r="J397" s="220"/>
      <c r="K397" s="220"/>
      <c r="L397" s="221"/>
      <c r="M397" s="196" t="s">
        <v>56</v>
      </c>
      <c r="N397" s="222">
        <f t="shared" si="158"/>
        <v>6025</v>
      </c>
      <c r="O397" s="233">
        <v>0</v>
      </c>
      <c r="P397" s="234">
        <v>0</v>
      </c>
      <c r="Q397" s="200"/>
      <c r="R397" s="199"/>
      <c r="S397" s="242">
        <f t="shared" si="159"/>
        <v>0</v>
      </c>
      <c r="T397" s="210">
        <f t="shared" si="160"/>
        <v>0</v>
      </c>
      <c r="U397" s="196"/>
      <c r="V397" s="225">
        <v>0</v>
      </c>
      <c r="W397" s="226">
        <v>0</v>
      </c>
      <c r="X397" s="227">
        <v>0</v>
      </c>
      <c r="Y397" s="226">
        <v>0</v>
      </c>
      <c r="Z397" s="227">
        <v>0</v>
      </c>
      <c r="AA397" s="228">
        <v>0</v>
      </c>
      <c r="AB397" s="196"/>
      <c r="AC397" s="233">
        <v>0</v>
      </c>
      <c r="AD397" s="234">
        <v>0</v>
      </c>
      <c r="AE397" s="302"/>
      <c r="AF397" s="224"/>
      <c r="AG397" s="242">
        <f t="shared" si="161"/>
        <v>0</v>
      </c>
      <c r="AH397" s="210">
        <f t="shared" si="162"/>
        <v>0</v>
      </c>
      <c r="AI397" s="196"/>
      <c r="AJ397" s="229">
        <f t="shared" si="149"/>
        <v>6025</v>
      </c>
      <c r="AK397" s="233">
        <v>0</v>
      </c>
      <c r="AL397" s="234">
        <v>0</v>
      </c>
      <c r="AM397" s="201">
        <f t="shared" si="163"/>
        <v>0</v>
      </c>
      <c r="AN397" s="209">
        <f t="shared" si="163"/>
        <v>0</v>
      </c>
      <c r="AO397" s="201">
        <f t="shared" si="164"/>
        <v>0</v>
      </c>
      <c r="AP397" s="202">
        <f t="shared" si="164"/>
        <v>0</v>
      </c>
      <c r="AQ397" s="7"/>
      <c r="AR397" s="211">
        <f t="shared" si="165"/>
        <v>0</v>
      </c>
      <c r="AS397" s="212">
        <f t="shared" si="166"/>
        <v>0</v>
      </c>
      <c r="AT397" s="213">
        <f t="shared" si="167"/>
        <v>0</v>
      </c>
      <c r="AU397" s="7"/>
      <c r="AV397" s="7"/>
      <c r="AW397" s="214"/>
      <c r="AX397" s="214"/>
      <c r="AY397" s="7"/>
      <c r="AZ397" s="7"/>
      <c r="BA397" s="7"/>
      <c r="BB397" s="7"/>
      <c r="BC397" s="7"/>
      <c r="BD397" s="7"/>
    </row>
    <row r="398" spans="1:56" x14ac:dyDescent="0.25">
      <c r="A398" s="218">
        <v>6026</v>
      </c>
      <c r="B398" s="336" t="s">
        <v>432</v>
      </c>
      <c r="C398" s="220"/>
      <c r="D398" s="220"/>
      <c r="E398" s="220"/>
      <c r="F398" s="220"/>
      <c r="G398" s="220"/>
      <c r="H398" s="220"/>
      <c r="I398" s="220"/>
      <c r="J398" s="220"/>
      <c r="K398" s="220"/>
      <c r="L398" s="221"/>
      <c r="M398" s="196" t="s">
        <v>56</v>
      </c>
      <c r="N398" s="222">
        <f t="shared" si="158"/>
        <v>6026</v>
      </c>
      <c r="O398" s="233">
        <v>0</v>
      </c>
      <c r="P398" s="234">
        <v>0</v>
      </c>
      <c r="Q398" s="200"/>
      <c r="R398" s="199"/>
      <c r="S398" s="242">
        <f t="shared" si="159"/>
        <v>0</v>
      </c>
      <c r="T398" s="210">
        <f t="shared" si="160"/>
        <v>0</v>
      </c>
      <c r="U398" s="196"/>
      <c r="V398" s="225">
        <v>0</v>
      </c>
      <c r="W398" s="226">
        <v>0</v>
      </c>
      <c r="X398" s="227">
        <v>0</v>
      </c>
      <c r="Y398" s="226">
        <v>0</v>
      </c>
      <c r="Z398" s="227">
        <v>0</v>
      </c>
      <c r="AA398" s="228">
        <v>0</v>
      </c>
      <c r="AB398" s="196"/>
      <c r="AC398" s="233">
        <v>0</v>
      </c>
      <c r="AD398" s="234">
        <v>0</v>
      </c>
      <c r="AE398" s="302"/>
      <c r="AF398" s="224"/>
      <c r="AG398" s="242">
        <f t="shared" si="161"/>
        <v>0</v>
      </c>
      <c r="AH398" s="210">
        <f t="shared" si="162"/>
        <v>0</v>
      </c>
      <c r="AI398" s="196"/>
      <c r="AJ398" s="229">
        <f t="shared" si="149"/>
        <v>6026</v>
      </c>
      <c r="AK398" s="233">
        <v>0</v>
      </c>
      <c r="AL398" s="234">
        <v>0</v>
      </c>
      <c r="AM398" s="201">
        <f t="shared" si="163"/>
        <v>0</v>
      </c>
      <c r="AN398" s="209">
        <f t="shared" si="163"/>
        <v>0</v>
      </c>
      <c r="AO398" s="201">
        <f t="shared" si="164"/>
        <v>0</v>
      </c>
      <c r="AP398" s="202">
        <f t="shared" si="164"/>
        <v>0</v>
      </c>
      <c r="AQ398" s="7"/>
      <c r="AR398" s="211">
        <f t="shared" si="165"/>
        <v>0</v>
      </c>
      <c r="AS398" s="212">
        <f t="shared" si="166"/>
        <v>0</v>
      </c>
      <c r="AT398" s="213">
        <f t="shared" si="167"/>
        <v>0</v>
      </c>
      <c r="AU398" s="7"/>
      <c r="AV398" s="7"/>
      <c r="AW398" s="214"/>
      <c r="AX398" s="214"/>
      <c r="AY398" s="7"/>
      <c r="AZ398" s="7"/>
      <c r="BA398" s="7"/>
      <c r="BB398" s="7"/>
      <c r="BC398" s="7"/>
      <c r="BD398" s="7"/>
    </row>
    <row r="399" spans="1:56" x14ac:dyDescent="0.25">
      <c r="A399" s="218">
        <v>6027</v>
      </c>
      <c r="B399" s="336" t="s">
        <v>433</v>
      </c>
      <c r="C399" s="220"/>
      <c r="D399" s="220"/>
      <c r="E399" s="220"/>
      <c r="F399" s="220"/>
      <c r="G399" s="220"/>
      <c r="H399" s="220"/>
      <c r="I399" s="220"/>
      <c r="J399" s="220"/>
      <c r="K399" s="220"/>
      <c r="L399" s="221"/>
      <c r="M399" s="196" t="s">
        <v>56</v>
      </c>
      <c r="N399" s="222">
        <f t="shared" si="158"/>
        <v>6027</v>
      </c>
      <c r="O399" s="233">
        <v>0</v>
      </c>
      <c r="P399" s="234">
        <v>0</v>
      </c>
      <c r="Q399" s="200"/>
      <c r="R399" s="199"/>
      <c r="S399" s="242">
        <f t="shared" si="159"/>
        <v>0</v>
      </c>
      <c r="T399" s="210">
        <f t="shared" si="160"/>
        <v>0</v>
      </c>
      <c r="U399" s="196"/>
      <c r="V399" s="225">
        <v>0</v>
      </c>
      <c r="W399" s="226">
        <v>0</v>
      </c>
      <c r="X399" s="227">
        <v>0</v>
      </c>
      <c r="Y399" s="226">
        <v>0</v>
      </c>
      <c r="Z399" s="227">
        <v>0</v>
      </c>
      <c r="AA399" s="228">
        <v>0</v>
      </c>
      <c r="AB399" s="196"/>
      <c r="AC399" s="233">
        <v>0</v>
      </c>
      <c r="AD399" s="234">
        <v>0</v>
      </c>
      <c r="AE399" s="302"/>
      <c r="AF399" s="224"/>
      <c r="AG399" s="242">
        <f t="shared" si="161"/>
        <v>0</v>
      </c>
      <c r="AH399" s="210">
        <f t="shared" si="162"/>
        <v>0</v>
      </c>
      <c r="AI399" s="196"/>
      <c r="AJ399" s="229">
        <f t="shared" si="149"/>
        <v>6027</v>
      </c>
      <c r="AK399" s="233">
        <v>0</v>
      </c>
      <c r="AL399" s="234">
        <v>0</v>
      </c>
      <c r="AM399" s="201">
        <f t="shared" si="163"/>
        <v>0</v>
      </c>
      <c r="AN399" s="209">
        <f t="shared" si="163"/>
        <v>0</v>
      </c>
      <c r="AO399" s="201">
        <f t="shared" si="164"/>
        <v>0</v>
      </c>
      <c r="AP399" s="202">
        <f t="shared" si="164"/>
        <v>0</v>
      </c>
      <c r="AQ399" s="7"/>
      <c r="AR399" s="211">
        <f t="shared" si="165"/>
        <v>0</v>
      </c>
      <c r="AS399" s="212">
        <f t="shared" si="166"/>
        <v>0</v>
      </c>
      <c r="AT399" s="213">
        <f t="shared" si="167"/>
        <v>0</v>
      </c>
      <c r="AU399" s="7"/>
      <c r="AV399" s="7"/>
      <c r="AW399" s="214"/>
      <c r="AX399" s="214"/>
      <c r="AY399" s="7"/>
      <c r="AZ399" s="7"/>
      <c r="BA399" s="7"/>
      <c r="BB399" s="7"/>
      <c r="BC399" s="7"/>
      <c r="BD399" s="7"/>
    </row>
    <row r="400" spans="1:56" x14ac:dyDescent="0.25">
      <c r="A400" s="218">
        <v>6028</v>
      </c>
      <c r="B400" s="336" t="s">
        <v>434</v>
      </c>
      <c r="C400" s="220"/>
      <c r="D400" s="220"/>
      <c r="E400" s="220"/>
      <c r="F400" s="220"/>
      <c r="G400" s="220"/>
      <c r="H400" s="220"/>
      <c r="I400" s="220"/>
      <c r="J400" s="220"/>
      <c r="K400" s="220"/>
      <c r="L400" s="221"/>
      <c r="M400" s="196" t="s">
        <v>56</v>
      </c>
      <c r="N400" s="222">
        <f t="shared" si="158"/>
        <v>6028</v>
      </c>
      <c r="O400" s="233">
        <v>0</v>
      </c>
      <c r="P400" s="234">
        <v>0</v>
      </c>
      <c r="Q400" s="200"/>
      <c r="R400" s="199"/>
      <c r="S400" s="242">
        <f t="shared" si="159"/>
        <v>0</v>
      </c>
      <c r="T400" s="210">
        <f t="shared" si="160"/>
        <v>0</v>
      </c>
      <c r="U400" s="196"/>
      <c r="V400" s="225">
        <v>0</v>
      </c>
      <c r="W400" s="226">
        <v>0</v>
      </c>
      <c r="X400" s="227">
        <v>0</v>
      </c>
      <c r="Y400" s="226">
        <v>0</v>
      </c>
      <c r="Z400" s="227">
        <v>0</v>
      </c>
      <c r="AA400" s="228">
        <v>0</v>
      </c>
      <c r="AB400" s="196"/>
      <c r="AC400" s="233">
        <v>0</v>
      </c>
      <c r="AD400" s="234">
        <v>0</v>
      </c>
      <c r="AE400" s="302"/>
      <c r="AF400" s="224"/>
      <c r="AG400" s="242">
        <f t="shared" si="161"/>
        <v>0</v>
      </c>
      <c r="AH400" s="210">
        <f t="shared" si="162"/>
        <v>0</v>
      </c>
      <c r="AI400" s="196"/>
      <c r="AJ400" s="229">
        <f t="shared" si="149"/>
        <v>6028</v>
      </c>
      <c r="AK400" s="233">
        <v>0</v>
      </c>
      <c r="AL400" s="234">
        <v>0</v>
      </c>
      <c r="AM400" s="201">
        <f t="shared" si="163"/>
        <v>0</v>
      </c>
      <c r="AN400" s="209">
        <f t="shared" si="163"/>
        <v>0</v>
      </c>
      <c r="AO400" s="201">
        <f t="shared" si="164"/>
        <v>0</v>
      </c>
      <c r="AP400" s="202">
        <f t="shared" si="164"/>
        <v>0</v>
      </c>
      <c r="AQ400" s="7"/>
      <c r="AR400" s="211">
        <f t="shared" si="165"/>
        <v>0</v>
      </c>
      <c r="AS400" s="212">
        <f t="shared" si="166"/>
        <v>0</v>
      </c>
      <c r="AT400" s="213">
        <f t="shared" si="167"/>
        <v>0</v>
      </c>
      <c r="AU400" s="7"/>
      <c r="AV400" s="7"/>
      <c r="AW400" s="214"/>
      <c r="AX400" s="214"/>
      <c r="AY400" s="7"/>
      <c r="AZ400" s="7"/>
      <c r="BA400" s="7"/>
      <c r="BB400" s="7"/>
      <c r="BC400" s="7"/>
      <c r="BD400" s="7"/>
    </row>
    <row r="401" spans="1:56" x14ac:dyDescent="0.25">
      <c r="A401" s="218">
        <v>6029</v>
      </c>
      <c r="B401" s="336" t="s">
        <v>435</v>
      </c>
      <c r="C401" s="220"/>
      <c r="D401" s="220"/>
      <c r="E401" s="220"/>
      <c r="F401" s="220"/>
      <c r="G401" s="220"/>
      <c r="H401" s="220"/>
      <c r="I401" s="220"/>
      <c r="J401" s="220"/>
      <c r="K401" s="220"/>
      <c r="L401" s="221"/>
      <c r="M401" s="196" t="s">
        <v>56</v>
      </c>
      <c r="N401" s="222">
        <f t="shared" si="158"/>
        <v>6029</v>
      </c>
      <c r="O401" s="233">
        <v>0</v>
      </c>
      <c r="P401" s="234">
        <v>0</v>
      </c>
      <c r="Q401" s="200"/>
      <c r="R401" s="199"/>
      <c r="S401" s="242">
        <f t="shared" si="159"/>
        <v>0</v>
      </c>
      <c r="T401" s="210">
        <f t="shared" si="160"/>
        <v>0</v>
      </c>
      <c r="U401" s="196"/>
      <c r="V401" s="225">
        <v>0</v>
      </c>
      <c r="W401" s="226">
        <v>0</v>
      </c>
      <c r="X401" s="227">
        <v>0</v>
      </c>
      <c r="Y401" s="226">
        <v>0</v>
      </c>
      <c r="Z401" s="227">
        <v>0</v>
      </c>
      <c r="AA401" s="228">
        <v>0</v>
      </c>
      <c r="AB401" s="196"/>
      <c r="AC401" s="233">
        <v>0</v>
      </c>
      <c r="AD401" s="234">
        <v>0</v>
      </c>
      <c r="AE401" s="302"/>
      <c r="AF401" s="224"/>
      <c r="AG401" s="242">
        <f t="shared" si="161"/>
        <v>0</v>
      </c>
      <c r="AH401" s="210">
        <f t="shared" si="162"/>
        <v>0</v>
      </c>
      <c r="AI401" s="196"/>
      <c r="AJ401" s="229">
        <f t="shared" si="149"/>
        <v>6029</v>
      </c>
      <c r="AK401" s="233">
        <v>0</v>
      </c>
      <c r="AL401" s="234">
        <v>0</v>
      </c>
      <c r="AM401" s="201">
        <f t="shared" si="163"/>
        <v>0</v>
      </c>
      <c r="AN401" s="209">
        <f t="shared" si="163"/>
        <v>0</v>
      </c>
      <c r="AO401" s="201">
        <f t="shared" si="164"/>
        <v>0</v>
      </c>
      <c r="AP401" s="202">
        <f t="shared" si="164"/>
        <v>0</v>
      </c>
      <c r="AQ401" s="7"/>
      <c r="AR401" s="211">
        <f t="shared" si="165"/>
        <v>0</v>
      </c>
      <c r="AS401" s="212">
        <f t="shared" si="166"/>
        <v>0</v>
      </c>
      <c r="AT401" s="213">
        <f t="shared" si="167"/>
        <v>0</v>
      </c>
      <c r="AU401" s="7"/>
      <c r="AV401" s="7"/>
      <c r="AW401" s="214"/>
      <c r="AX401" s="214"/>
      <c r="AY401" s="7"/>
      <c r="AZ401" s="7"/>
      <c r="BA401" s="7"/>
      <c r="BB401" s="7"/>
      <c r="BC401" s="7"/>
      <c r="BD401" s="7"/>
    </row>
    <row r="402" spans="1:56" x14ac:dyDescent="0.25">
      <c r="A402" s="303">
        <v>6030</v>
      </c>
      <c r="B402" s="304" t="s">
        <v>436</v>
      </c>
      <c r="C402" s="220"/>
      <c r="D402" s="220"/>
      <c r="E402" s="220"/>
      <c r="F402" s="220"/>
      <c r="G402" s="220"/>
      <c r="H402" s="220"/>
      <c r="I402" s="220"/>
      <c r="J402" s="220"/>
      <c r="K402" s="220"/>
      <c r="L402" s="261"/>
      <c r="M402" s="196" t="s">
        <v>56</v>
      </c>
      <c r="N402" s="222">
        <f t="shared" si="158"/>
        <v>6030</v>
      </c>
      <c r="O402" s="233">
        <v>0</v>
      </c>
      <c r="P402" s="234">
        <v>0</v>
      </c>
      <c r="Q402" s="200"/>
      <c r="R402" s="199"/>
      <c r="S402" s="242">
        <f t="shared" si="159"/>
        <v>0</v>
      </c>
      <c r="T402" s="210">
        <f t="shared" si="160"/>
        <v>0</v>
      </c>
      <c r="U402" s="196"/>
      <c r="V402" s="225">
        <v>0</v>
      </c>
      <c r="W402" s="226">
        <v>0</v>
      </c>
      <c r="X402" s="227">
        <v>0</v>
      </c>
      <c r="Y402" s="226">
        <v>0</v>
      </c>
      <c r="Z402" s="227">
        <v>0</v>
      </c>
      <c r="AA402" s="228">
        <v>0</v>
      </c>
      <c r="AB402" s="196"/>
      <c r="AC402" s="250">
        <v>0</v>
      </c>
      <c r="AD402" s="257">
        <v>0</v>
      </c>
      <c r="AE402" s="252">
        <v>0</v>
      </c>
      <c r="AF402" s="257">
        <v>0</v>
      </c>
      <c r="AG402" s="242">
        <f t="shared" si="161"/>
        <v>0</v>
      </c>
      <c r="AH402" s="210">
        <f t="shared" si="162"/>
        <v>0</v>
      </c>
      <c r="AI402" s="196"/>
      <c r="AJ402" s="305">
        <f t="shared" si="149"/>
        <v>6030</v>
      </c>
      <c r="AK402" s="250">
        <v>0</v>
      </c>
      <c r="AL402" s="257">
        <v>0</v>
      </c>
      <c r="AM402" s="307">
        <f t="shared" ref="AM402:AN416" si="168">+ROUND(+Q402+X402+AE402,2)</f>
        <v>0</v>
      </c>
      <c r="AN402" s="306">
        <f t="shared" si="168"/>
        <v>0</v>
      </c>
      <c r="AO402" s="260">
        <f t="shared" si="164"/>
        <v>0</v>
      </c>
      <c r="AP402" s="253">
        <f t="shared" si="164"/>
        <v>0</v>
      </c>
      <c r="AQ402" s="7"/>
      <c r="AR402" s="211">
        <f t="shared" si="165"/>
        <v>0</v>
      </c>
      <c r="AS402" s="212">
        <f t="shared" si="166"/>
        <v>0</v>
      </c>
      <c r="AT402" s="213">
        <f t="shared" si="167"/>
        <v>0</v>
      </c>
      <c r="AU402" s="7"/>
      <c r="AV402" s="7"/>
      <c r="AW402" s="214"/>
      <c r="AX402" s="237">
        <f t="shared" ref="AX402:AX407" si="169">+IF(OR(AC402&lt;&gt;0,AD402&lt;&gt;0,AE402&lt;&gt;0,AF402&lt;&gt;0,AG402&lt;&gt;0,AH402&lt;&gt;0),+IF(ABS(AC402+AE402)-ABS(AD402+AF402)&lt;&gt;0,ABS(AC402+AE402)-ABS(AD402+AF402),1),0)</f>
        <v>0</v>
      </c>
      <c r="AY402" s="7"/>
      <c r="AZ402" s="7"/>
      <c r="BA402" s="7"/>
      <c r="BB402" s="7"/>
      <c r="BC402" s="7"/>
      <c r="BD402" s="7"/>
    </row>
    <row r="403" spans="1:56" x14ac:dyDescent="0.25">
      <c r="A403" s="303">
        <v>6032</v>
      </c>
      <c r="B403" s="304" t="s">
        <v>437</v>
      </c>
      <c r="C403" s="220"/>
      <c r="D403" s="220"/>
      <c r="E403" s="220"/>
      <c r="F403" s="220"/>
      <c r="G403" s="220"/>
      <c r="H403" s="220"/>
      <c r="I403" s="220"/>
      <c r="J403" s="220"/>
      <c r="K403" s="220"/>
      <c r="L403" s="261"/>
      <c r="M403" s="196" t="s">
        <v>56</v>
      </c>
      <c r="N403" s="222">
        <f t="shared" si="158"/>
        <v>6032</v>
      </c>
      <c r="O403" s="233">
        <v>0</v>
      </c>
      <c r="P403" s="234">
        <v>0</v>
      </c>
      <c r="Q403" s="200"/>
      <c r="R403" s="199"/>
      <c r="S403" s="242">
        <f t="shared" si="159"/>
        <v>0</v>
      </c>
      <c r="T403" s="210">
        <f t="shared" si="160"/>
        <v>0</v>
      </c>
      <c r="U403" s="196"/>
      <c r="V403" s="225">
        <v>0</v>
      </c>
      <c r="W403" s="226">
        <v>0</v>
      </c>
      <c r="X403" s="227">
        <v>0</v>
      </c>
      <c r="Y403" s="226">
        <v>0</v>
      </c>
      <c r="Z403" s="227">
        <v>0</v>
      </c>
      <c r="AA403" s="228">
        <v>0</v>
      </c>
      <c r="AB403" s="196"/>
      <c r="AC403" s="250">
        <v>0</v>
      </c>
      <c r="AD403" s="257">
        <v>0</v>
      </c>
      <c r="AE403" s="252">
        <v>0</v>
      </c>
      <c r="AF403" s="257">
        <v>0</v>
      </c>
      <c r="AG403" s="242">
        <f t="shared" si="161"/>
        <v>0</v>
      </c>
      <c r="AH403" s="210">
        <f t="shared" si="162"/>
        <v>0</v>
      </c>
      <c r="AI403" s="196"/>
      <c r="AJ403" s="305">
        <f t="shared" si="149"/>
        <v>6032</v>
      </c>
      <c r="AK403" s="250">
        <v>0</v>
      </c>
      <c r="AL403" s="257">
        <v>0</v>
      </c>
      <c r="AM403" s="307">
        <f t="shared" si="168"/>
        <v>0</v>
      </c>
      <c r="AN403" s="306">
        <f t="shared" si="168"/>
        <v>0</v>
      </c>
      <c r="AO403" s="260">
        <f t="shared" si="164"/>
        <v>0</v>
      </c>
      <c r="AP403" s="253">
        <f t="shared" si="164"/>
        <v>0</v>
      </c>
      <c r="AQ403" s="7"/>
      <c r="AR403" s="211">
        <f t="shared" si="165"/>
        <v>0</v>
      </c>
      <c r="AS403" s="212">
        <f t="shared" si="166"/>
        <v>0</v>
      </c>
      <c r="AT403" s="213">
        <f t="shared" si="167"/>
        <v>0</v>
      </c>
      <c r="AU403" s="7"/>
      <c r="AV403" s="7"/>
      <c r="AW403" s="214"/>
      <c r="AX403" s="237">
        <f t="shared" si="169"/>
        <v>0</v>
      </c>
      <c r="AY403" s="7"/>
      <c r="AZ403" s="7"/>
      <c r="BA403" s="7"/>
      <c r="BB403" s="7"/>
      <c r="BC403" s="7"/>
      <c r="BD403" s="7"/>
    </row>
    <row r="404" spans="1:56" x14ac:dyDescent="0.25">
      <c r="A404" s="303">
        <v>6033</v>
      </c>
      <c r="B404" s="304" t="s">
        <v>438</v>
      </c>
      <c r="C404" s="220"/>
      <c r="D404" s="220"/>
      <c r="E404" s="220"/>
      <c r="F404" s="220"/>
      <c r="G404" s="220"/>
      <c r="H404" s="220"/>
      <c r="I404" s="220"/>
      <c r="J404" s="220"/>
      <c r="K404" s="220"/>
      <c r="L404" s="261"/>
      <c r="M404" s="196" t="s">
        <v>56</v>
      </c>
      <c r="N404" s="222">
        <f t="shared" si="158"/>
        <v>6033</v>
      </c>
      <c r="O404" s="233">
        <v>0</v>
      </c>
      <c r="P404" s="234">
        <v>0</v>
      </c>
      <c r="Q404" s="200"/>
      <c r="R404" s="199"/>
      <c r="S404" s="242">
        <f t="shared" si="159"/>
        <v>0</v>
      </c>
      <c r="T404" s="210">
        <f t="shared" si="160"/>
        <v>0</v>
      </c>
      <c r="U404" s="196"/>
      <c r="V404" s="225">
        <v>0</v>
      </c>
      <c r="W404" s="226">
        <v>0</v>
      </c>
      <c r="X404" s="227">
        <v>0</v>
      </c>
      <c r="Y404" s="226">
        <v>0</v>
      </c>
      <c r="Z404" s="227">
        <v>0</v>
      </c>
      <c r="AA404" s="228">
        <v>0</v>
      </c>
      <c r="AB404" s="196"/>
      <c r="AC404" s="250">
        <v>0</v>
      </c>
      <c r="AD404" s="257">
        <v>0</v>
      </c>
      <c r="AE404" s="252">
        <v>0</v>
      </c>
      <c r="AF404" s="257">
        <v>0</v>
      </c>
      <c r="AG404" s="242">
        <f t="shared" si="161"/>
        <v>0</v>
      </c>
      <c r="AH404" s="210">
        <f t="shared" si="162"/>
        <v>0</v>
      </c>
      <c r="AI404" s="196"/>
      <c r="AJ404" s="305">
        <f t="shared" si="149"/>
        <v>6033</v>
      </c>
      <c r="AK404" s="250">
        <v>0</v>
      </c>
      <c r="AL404" s="257">
        <v>0</v>
      </c>
      <c r="AM404" s="307">
        <f t="shared" si="168"/>
        <v>0</v>
      </c>
      <c r="AN404" s="306">
        <f t="shared" si="168"/>
        <v>0</v>
      </c>
      <c r="AO404" s="260">
        <f t="shared" si="164"/>
        <v>0</v>
      </c>
      <c r="AP404" s="253">
        <f t="shared" si="164"/>
        <v>0</v>
      </c>
      <c r="AQ404" s="7"/>
      <c r="AR404" s="211">
        <f t="shared" si="165"/>
        <v>0</v>
      </c>
      <c r="AS404" s="212">
        <f t="shared" si="166"/>
        <v>0</v>
      </c>
      <c r="AT404" s="213">
        <f t="shared" si="167"/>
        <v>0</v>
      </c>
      <c r="AU404" s="7"/>
      <c r="AV404" s="7"/>
      <c r="AW404" s="214"/>
      <c r="AX404" s="237">
        <f t="shared" si="169"/>
        <v>0</v>
      </c>
      <c r="AY404" s="7"/>
      <c r="AZ404" s="7"/>
      <c r="BA404" s="7"/>
      <c r="BB404" s="7"/>
      <c r="BC404" s="7"/>
      <c r="BD404" s="7"/>
    </row>
    <row r="405" spans="1:56" x14ac:dyDescent="0.25">
      <c r="A405" s="303">
        <v>6034</v>
      </c>
      <c r="B405" s="304" t="s">
        <v>439</v>
      </c>
      <c r="C405" s="220"/>
      <c r="D405" s="220"/>
      <c r="E405" s="220"/>
      <c r="F405" s="220"/>
      <c r="G405" s="220"/>
      <c r="H405" s="220"/>
      <c r="I405" s="220"/>
      <c r="J405" s="220"/>
      <c r="K405" s="220"/>
      <c r="L405" s="261"/>
      <c r="M405" s="196" t="s">
        <v>56</v>
      </c>
      <c r="N405" s="222">
        <f t="shared" si="158"/>
        <v>6034</v>
      </c>
      <c r="O405" s="233">
        <v>0</v>
      </c>
      <c r="P405" s="234">
        <v>0</v>
      </c>
      <c r="Q405" s="200"/>
      <c r="R405" s="199"/>
      <c r="S405" s="242">
        <f t="shared" si="159"/>
        <v>0</v>
      </c>
      <c r="T405" s="210">
        <f t="shared" si="160"/>
        <v>0</v>
      </c>
      <c r="U405" s="196"/>
      <c r="V405" s="225">
        <v>0</v>
      </c>
      <c r="W405" s="226">
        <v>0</v>
      </c>
      <c r="X405" s="227">
        <v>0</v>
      </c>
      <c r="Y405" s="226">
        <v>0</v>
      </c>
      <c r="Z405" s="227">
        <v>0</v>
      </c>
      <c r="AA405" s="228">
        <v>0</v>
      </c>
      <c r="AB405" s="196"/>
      <c r="AC405" s="250">
        <v>0</v>
      </c>
      <c r="AD405" s="257">
        <v>0</v>
      </c>
      <c r="AE405" s="252">
        <v>0</v>
      </c>
      <c r="AF405" s="257">
        <v>0</v>
      </c>
      <c r="AG405" s="242">
        <f t="shared" si="161"/>
        <v>0</v>
      </c>
      <c r="AH405" s="210">
        <f t="shared" si="162"/>
        <v>0</v>
      </c>
      <c r="AI405" s="196"/>
      <c r="AJ405" s="305">
        <f t="shared" si="149"/>
        <v>6034</v>
      </c>
      <c r="AK405" s="250">
        <v>0</v>
      </c>
      <c r="AL405" s="257">
        <v>0</v>
      </c>
      <c r="AM405" s="307">
        <f t="shared" si="168"/>
        <v>0</v>
      </c>
      <c r="AN405" s="306">
        <f t="shared" si="168"/>
        <v>0</v>
      </c>
      <c r="AO405" s="260">
        <f t="shared" si="164"/>
        <v>0</v>
      </c>
      <c r="AP405" s="253">
        <f t="shared" si="164"/>
        <v>0</v>
      </c>
      <c r="AQ405" s="7"/>
      <c r="AR405" s="211">
        <f t="shared" si="165"/>
        <v>0</v>
      </c>
      <c r="AS405" s="212">
        <f t="shared" si="166"/>
        <v>0</v>
      </c>
      <c r="AT405" s="213">
        <f t="shared" si="167"/>
        <v>0</v>
      </c>
      <c r="AU405" s="7"/>
      <c r="AV405" s="7"/>
      <c r="AW405" s="214"/>
      <c r="AX405" s="237">
        <f t="shared" si="169"/>
        <v>0</v>
      </c>
      <c r="AY405" s="7"/>
      <c r="AZ405" s="7"/>
      <c r="BA405" s="7"/>
      <c r="BB405" s="7"/>
      <c r="BC405" s="7"/>
      <c r="BD405" s="7"/>
    </row>
    <row r="406" spans="1:56" x14ac:dyDescent="0.25">
      <c r="A406" s="303">
        <v>6035</v>
      </c>
      <c r="B406" s="304" t="s">
        <v>440</v>
      </c>
      <c r="C406" s="220"/>
      <c r="D406" s="220"/>
      <c r="E406" s="220"/>
      <c r="F406" s="220"/>
      <c r="G406" s="220"/>
      <c r="H406" s="220"/>
      <c r="I406" s="220"/>
      <c r="J406" s="220"/>
      <c r="K406" s="220"/>
      <c r="L406" s="261"/>
      <c r="M406" s="196" t="s">
        <v>56</v>
      </c>
      <c r="N406" s="222">
        <f t="shared" si="158"/>
        <v>6035</v>
      </c>
      <c r="O406" s="233">
        <v>0</v>
      </c>
      <c r="P406" s="234">
        <v>0</v>
      </c>
      <c r="Q406" s="200"/>
      <c r="R406" s="199"/>
      <c r="S406" s="242">
        <f t="shared" si="159"/>
        <v>0</v>
      </c>
      <c r="T406" s="210">
        <f t="shared" si="160"/>
        <v>0</v>
      </c>
      <c r="U406" s="196"/>
      <c r="V406" s="225">
        <v>0</v>
      </c>
      <c r="W406" s="226">
        <v>0</v>
      </c>
      <c r="X406" s="227">
        <v>0</v>
      </c>
      <c r="Y406" s="226">
        <v>0</v>
      </c>
      <c r="Z406" s="227">
        <v>0</v>
      </c>
      <c r="AA406" s="228">
        <v>0</v>
      </c>
      <c r="AB406" s="196"/>
      <c r="AC406" s="250">
        <v>0</v>
      </c>
      <c r="AD406" s="257">
        <v>0</v>
      </c>
      <c r="AE406" s="252">
        <v>0</v>
      </c>
      <c r="AF406" s="257">
        <v>0</v>
      </c>
      <c r="AG406" s="242">
        <f t="shared" si="161"/>
        <v>0</v>
      </c>
      <c r="AH406" s="210">
        <f t="shared" si="162"/>
        <v>0</v>
      </c>
      <c r="AI406" s="196"/>
      <c r="AJ406" s="305">
        <f t="shared" si="149"/>
        <v>6035</v>
      </c>
      <c r="AK406" s="250">
        <v>0</v>
      </c>
      <c r="AL406" s="257">
        <v>0</v>
      </c>
      <c r="AM406" s="307">
        <f t="shared" si="168"/>
        <v>0</v>
      </c>
      <c r="AN406" s="306">
        <f t="shared" si="168"/>
        <v>0</v>
      </c>
      <c r="AO406" s="260">
        <f t="shared" si="164"/>
        <v>0</v>
      </c>
      <c r="AP406" s="253">
        <f t="shared" si="164"/>
        <v>0</v>
      </c>
      <c r="AQ406" s="7"/>
      <c r="AR406" s="211">
        <f t="shared" si="165"/>
        <v>0</v>
      </c>
      <c r="AS406" s="212">
        <f t="shared" si="166"/>
        <v>0</v>
      </c>
      <c r="AT406" s="213">
        <f t="shared" si="167"/>
        <v>0</v>
      </c>
      <c r="AU406" s="7"/>
      <c r="AV406" s="7"/>
      <c r="AW406" s="214"/>
      <c r="AX406" s="237">
        <f t="shared" si="169"/>
        <v>0</v>
      </c>
      <c r="AY406" s="7"/>
      <c r="AZ406" s="7"/>
      <c r="BA406" s="7"/>
      <c r="BB406" s="7"/>
      <c r="BC406" s="7"/>
      <c r="BD406" s="7"/>
    </row>
    <row r="407" spans="1:56" x14ac:dyDescent="0.25">
      <c r="A407" s="303">
        <v>6036</v>
      </c>
      <c r="B407" s="304" t="s">
        <v>441</v>
      </c>
      <c r="C407" s="220"/>
      <c r="D407" s="220"/>
      <c r="E407" s="220"/>
      <c r="F407" s="220"/>
      <c r="G407" s="220"/>
      <c r="H407" s="220"/>
      <c r="I407" s="220"/>
      <c r="J407" s="220"/>
      <c r="K407" s="220"/>
      <c r="L407" s="261"/>
      <c r="M407" s="196" t="s">
        <v>56</v>
      </c>
      <c r="N407" s="222">
        <f t="shared" si="158"/>
        <v>6036</v>
      </c>
      <c r="O407" s="233">
        <v>0</v>
      </c>
      <c r="P407" s="234">
        <v>0</v>
      </c>
      <c r="Q407" s="200"/>
      <c r="R407" s="199"/>
      <c r="S407" s="242">
        <f t="shared" si="159"/>
        <v>0</v>
      </c>
      <c r="T407" s="210">
        <f t="shared" si="160"/>
        <v>0</v>
      </c>
      <c r="U407" s="196"/>
      <c r="V407" s="225">
        <v>0</v>
      </c>
      <c r="W407" s="226">
        <v>0</v>
      </c>
      <c r="X407" s="227">
        <v>0</v>
      </c>
      <c r="Y407" s="226">
        <v>0</v>
      </c>
      <c r="Z407" s="227">
        <v>0</v>
      </c>
      <c r="AA407" s="228">
        <v>0</v>
      </c>
      <c r="AB407" s="196"/>
      <c r="AC407" s="250">
        <v>0</v>
      </c>
      <c r="AD407" s="257">
        <v>0</v>
      </c>
      <c r="AE407" s="252">
        <v>0</v>
      </c>
      <c r="AF407" s="257">
        <v>0</v>
      </c>
      <c r="AG407" s="242">
        <f t="shared" si="161"/>
        <v>0</v>
      </c>
      <c r="AH407" s="210">
        <f t="shared" si="162"/>
        <v>0</v>
      </c>
      <c r="AI407" s="196"/>
      <c r="AJ407" s="305">
        <f t="shared" si="149"/>
        <v>6036</v>
      </c>
      <c r="AK407" s="250">
        <v>0</v>
      </c>
      <c r="AL407" s="257">
        <v>0</v>
      </c>
      <c r="AM407" s="307">
        <f t="shared" si="168"/>
        <v>0</v>
      </c>
      <c r="AN407" s="306">
        <f t="shared" si="168"/>
        <v>0</v>
      </c>
      <c r="AO407" s="260">
        <f t="shared" si="164"/>
        <v>0</v>
      </c>
      <c r="AP407" s="253">
        <f t="shared" si="164"/>
        <v>0</v>
      </c>
      <c r="AQ407" s="7"/>
      <c r="AR407" s="211">
        <f t="shared" si="165"/>
        <v>0</v>
      </c>
      <c r="AS407" s="212">
        <f t="shared" si="166"/>
        <v>0</v>
      </c>
      <c r="AT407" s="213">
        <f t="shared" si="167"/>
        <v>0</v>
      </c>
      <c r="AU407" s="7"/>
      <c r="AV407" s="7"/>
      <c r="AW407" s="214"/>
      <c r="AX407" s="237">
        <f t="shared" si="169"/>
        <v>0</v>
      </c>
      <c r="AY407" s="7"/>
      <c r="AZ407" s="7"/>
      <c r="BA407" s="7"/>
      <c r="BB407" s="7"/>
      <c r="BC407" s="7"/>
      <c r="BD407" s="7"/>
    </row>
    <row r="408" spans="1:56" x14ac:dyDescent="0.25">
      <c r="A408" s="303">
        <v>6037</v>
      </c>
      <c r="B408" s="220" t="s">
        <v>442</v>
      </c>
      <c r="C408" s="220"/>
      <c r="D408" s="220"/>
      <c r="E408" s="220"/>
      <c r="F408" s="220"/>
      <c r="G408" s="220"/>
      <c r="H408" s="220"/>
      <c r="I408" s="220"/>
      <c r="J408" s="220"/>
      <c r="K408" s="220"/>
      <c r="L408" s="261"/>
      <c r="M408" s="196" t="s">
        <v>56</v>
      </c>
      <c r="N408" s="305">
        <f t="shared" si="158"/>
        <v>6037</v>
      </c>
      <c r="O408" s="250">
        <v>0</v>
      </c>
      <c r="P408" s="257">
        <v>0</v>
      </c>
      <c r="Q408" s="252">
        <v>0</v>
      </c>
      <c r="R408" s="257">
        <v>0</v>
      </c>
      <c r="S408" s="260">
        <f>+IF(ABS(+O408+Q408)&gt;=ABS(P408+R408),+O408-P408+Q408-R408,0)</f>
        <v>0</v>
      </c>
      <c r="T408" s="253">
        <f t="shared" si="160"/>
        <v>0</v>
      </c>
      <c r="U408" s="196"/>
      <c r="V408" s="308">
        <v>0</v>
      </c>
      <c r="W408" s="255">
        <v>0</v>
      </c>
      <c r="X408" s="254">
        <v>0</v>
      </c>
      <c r="Y408" s="255">
        <v>0</v>
      </c>
      <c r="Z408" s="254">
        <v>0</v>
      </c>
      <c r="AA408" s="256">
        <v>0</v>
      </c>
      <c r="AB408" s="196"/>
      <c r="AC408" s="233">
        <v>0</v>
      </c>
      <c r="AD408" s="234">
        <v>0</v>
      </c>
      <c r="AE408" s="302"/>
      <c r="AF408" s="224"/>
      <c r="AG408" s="242">
        <f t="shared" si="161"/>
        <v>0</v>
      </c>
      <c r="AH408" s="210">
        <f t="shared" si="162"/>
        <v>0</v>
      </c>
      <c r="AI408" s="196"/>
      <c r="AJ408" s="305">
        <f>+N408</f>
        <v>6037</v>
      </c>
      <c r="AK408" s="250">
        <v>0</v>
      </c>
      <c r="AL408" s="257">
        <v>0</v>
      </c>
      <c r="AM408" s="307">
        <f t="shared" si="168"/>
        <v>0</v>
      </c>
      <c r="AN408" s="306">
        <f t="shared" si="168"/>
        <v>0</v>
      </c>
      <c r="AO408" s="260">
        <f t="shared" si="164"/>
        <v>0</v>
      </c>
      <c r="AP408" s="253">
        <f t="shared" si="164"/>
        <v>0</v>
      </c>
      <c r="AQ408" s="7"/>
      <c r="AR408" s="211">
        <f>+ROUND(+SUM(AK408-AL408)-SUM(O408-P408)-SUM(V408-W408)-SUM(AC408-AD408),2)</f>
        <v>0</v>
      </c>
      <c r="AS408" s="212">
        <f>+ROUND(+SUM(AM408-AN408)-SUM(Q408-R408)-SUM(X408-Y408)-SUM(AE408-AF408),2)</f>
        <v>0</v>
      </c>
      <c r="AT408" s="213">
        <f>+ROUND(+SUM(AO408-AP408)-SUM(S408-T408)-SUM(Z408-AA408)-SUM(AG408-AH408),2)</f>
        <v>0</v>
      </c>
      <c r="AU408" s="7"/>
      <c r="AV408" s="237">
        <f>+IF(OR(O408&lt;&gt;0,P408&lt;&gt;0,Q408&lt;&gt;0,R408&lt;&gt;0,S408&lt;&gt;0,T408&lt;&gt;0),+IF(ABS(O408+Q408)-ABS(P408+R408)&lt;&gt;0,ABS(O408+Q408)-ABS(P408+R408),1),0)</f>
        <v>0</v>
      </c>
      <c r="AW408" s="214"/>
      <c r="AX408" s="214"/>
      <c r="AY408" s="7"/>
      <c r="AZ408" s="7"/>
      <c r="BA408" s="7"/>
      <c r="BB408" s="7"/>
      <c r="BC408" s="7"/>
      <c r="BD408" s="7"/>
    </row>
    <row r="409" spans="1:56" x14ac:dyDescent="0.25">
      <c r="A409" s="303">
        <v>6039</v>
      </c>
      <c r="B409" s="304" t="s">
        <v>443</v>
      </c>
      <c r="C409" s="220"/>
      <c r="D409" s="220"/>
      <c r="E409" s="220"/>
      <c r="F409" s="220"/>
      <c r="G409" s="220"/>
      <c r="H409" s="220"/>
      <c r="I409" s="220"/>
      <c r="J409" s="220"/>
      <c r="K409" s="220"/>
      <c r="L409" s="261"/>
      <c r="M409" s="196" t="s">
        <v>56</v>
      </c>
      <c r="N409" s="222">
        <f>+A409</f>
        <v>6039</v>
      </c>
      <c r="O409" s="233">
        <v>0</v>
      </c>
      <c r="P409" s="234">
        <v>0</v>
      </c>
      <c r="Q409" s="200"/>
      <c r="R409" s="199"/>
      <c r="S409" s="242">
        <f>+IF(ABS(+O409+Q409)&gt;=ABS(P409+R409),+O409-P409+Q409-R409,0)</f>
        <v>0</v>
      </c>
      <c r="T409" s="210">
        <f t="shared" si="160"/>
        <v>0</v>
      </c>
      <c r="U409" s="196"/>
      <c r="V409" s="225">
        <v>0</v>
      </c>
      <c r="W409" s="226">
        <v>0</v>
      </c>
      <c r="X409" s="227">
        <v>0</v>
      </c>
      <c r="Y409" s="226">
        <v>0</v>
      </c>
      <c r="Z409" s="227">
        <v>0</v>
      </c>
      <c r="AA409" s="228">
        <v>0</v>
      </c>
      <c r="AB409" s="196"/>
      <c r="AC409" s="233">
        <v>0</v>
      </c>
      <c r="AD409" s="234">
        <v>0</v>
      </c>
      <c r="AE409" s="302"/>
      <c r="AF409" s="224"/>
      <c r="AG409" s="242">
        <f t="shared" si="161"/>
        <v>0</v>
      </c>
      <c r="AH409" s="210">
        <f t="shared" si="162"/>
        <v>0</v>
      </c>
      <c r="AI409" s="196"/>
      <c r="AJ409" s="305">
        <f t="shared" si="149"/>
        <v>6039</v>
      </c>
      <c r="AK409" s="250">
        <v>0</v>
      </c>
      <c r="AL409" s="257">
        <v>0</v>
      </c>
      <c r="AM409" s="307">
        <f t="shared" si="168"/>
        <v>0</v>
      </c>
      <c r="AN409" s="306">
        <f t="shared" si="168"/>
        <v>0</v>
      </c>
      <c r="AO409" s="260">
        <f t="shared" si="164"/>
        <v>0</v>
      </c>
      <c r="AP409" s="253">
        <f t="shared" si="164"/>
        <v>0</v>
      </c>
      <c r="AQ409" s="7"/>
      <c r="AR409" s="211">
        <f t="shared" si="165"/>
        <v>0</v>
      </c>
      <c r="AS409" s="212">
        <f t="shared" si="166"/>
        <v>0</v>
      </c>
      <c r="AT409" s="213">
        <f t="shared" si="167"/>
        <v>0</v>
      </c>
      <c r="AU409" s="7"/>
      <c r="AV409" s="7"/>
      <c r="AW409" s="214"/>
      <c r="AX409" s="214"/>
      <c r="AY409" s="7"/>
      <c r="AZ409" s="7"/>
      <c r="BA409" s="7"/>
      <c r="BB409" s="7"/>
      <c r="BC409" s="7"/>
      <c r="BD409" s="7"/>
    </row>
    <row r="410" spans="1:56" x14ac:dyDescent="0.25">
      <c r="A410" s="218">
        <v>6041</v>
      </c>
      <c r="B410" s="220" t="s">
        <v>444</v>
      </c>
      <c r="C410" s="220"/>
      <c r="D410" s="220"/>
      <c r="E410" s="220"/>
      <c r="F410" s="220"/>
      <c r="G410" s="220"/>
      <c r="H410" s="220"/>
      <c r="I410" s="220"/>
      <c r="J410" s="220"/>
      <c r="K410" s="220"/>
      <c r="L410" s="221"/>
      <c r="M410" s="196" t="s">
        <v>56</v>
      </c>
      <c r="N410" s="222">
        <f t="shared" si="158"/>
        <v>6041</v>
      </c>
      <c r="O410" s="233">
        <v>0</v>
      </c>
      <c r="P410" s="234">
        <v>0</v>
      </c>
      <c r="Q410" s="200"/>
      <c r="R410" s="199"/>
      <c r="S410" s="242">
        <f t="shared" ref="S410:S415" si="170">+IF(ABS(+O410+Q410)&gt;=ABS(P410+R410),+O410-P410+Q410-R410,0)</f>
        <v>0</v>
      </c>
      <c r="T410" s="210">
        <f t="shared" si="160"/>
        <v>0</v>
      </c>
      <c r="U410" s="196"/>
      <c r="V410" s="225">
        <v>0</v>
      </c>
      <c r="W410" s="226">
        <v>0</v>
      </c>
      <c r="X410" s="227">
        <v>0</v>
      </c>
      <c r="Y410" s="226">
        <v>0</v>
      </c>
      <c r="Z410" s="227">
        <v>0</v>
      </c>
      <c r="AA410" s="228">
        <v>0</v>
      </c>
      <c r="AB410" s="196"/>
      <c r="AC410" s="233">
        <v>0</v>
      </c>
      <c r="AD410" s="234">
        <v>0</v>
      </c>
      <c r="AE410" s="302"/>
      <c r="AF410" s="224"/>
      <c r="AG410" s="242">
        <f t="shared" si="161"/>
        <v>0</v>
      </c>
      <c r="AH410" s="210">
        <f>+IF(ABS(+AC410+AE410)&lt;=ABS(AD410+AF410),-AC410+AD410-AE410+AF410,0)</f>
        <v>0</v>
      </c>
      <c r="AI410" s="196"/>
      <c r="AJ410" s="229">
        <f t="shared" si="149"/>
        <v>6041</v>
      </c>
      <c r="AK410" s="233">
        <v>0</v>
      </c>
      <c r="AL410" s="234">
        <v>0</v>
      </c>
      <c r="AM410" s="201">
        <f t="shared" si="168"/>
        <v>0</v>
      </c>
      <c r="AN410" s="209">
        <f t="shared" si="168"/>
        <v>0</v>
      </c>
      <c r="AO410" s="201">
        <f t="shared" si="164"/>
        <v>0</v>
      </c>
      <c r="AP410" s="202">
        <f t="shared" si="164"/>
        <v>0</v>
      </c>
      <c r="AQ410" s="7"/>
      <c r="AR410" s="211">
        <f t="shared" si="165"/>
        <v>0</v>
      </c>
      <c r="AS410" s="212">
        <f t="shared" si="166"/>
        <v>0</v>
      </c>
      <c r="AT410" s="213">
        <f t="shared" si="167"/>
        <v>0</v>
      </c>
      <c r="AU410" s="7"/>
      <c r="AV410" s="7"/>
      <c r="AW410" s="214"/>
      <c r="AX410" s="214"/>
      <c r="AY410" s="7"/>
      <c r="AZ410" s="7"/>
      <c r="BA410" s="7"/>
      <c r="BB410" s="7"/>
      <c r="BC410" s="7"/>
      <c r="BD410" s="7"/>
    </row>
    <row r="411" spans="1:56" x14ac:dyDescent="0.25">
      <c r="A411" s="218">
        <v>6042</v>
      </c>
      <c r="B411" s="220" t="s">
        <v>445</v>
      </c>
      <c r="C411" s="220"/>
      <c r="D411" s="220"/>
      <c r="E411" s="220"/>
      <c r="F411" s="220"/>
      <c r="G411" s="220"/>
      <c r="H411" s="220"/>
      <c r="I411" s="220"/>
      <c r="J411" s="220"/>
      <c r="K411" s="220"/>
      <c r="L411" s="221"/>
      <c r="M411" s="196" t="s">
        <v>56</v>
      </c>
      <c r="N411" s="222">
        <f t="shared" si="158"/>
        <v>6042</v>
      </c>
      <c r="O411" s="233">
        <v>0</v>
      </c>
      <c r="P411" s="234">
        <v>0</v>
      </c>
      <c r="Q411" s="200"/>
      <c r="R411" s="199"/>
      <c r="S411" s="242">
        <f t="shared" si="170"/>
        <v>0</v>
      </c>
      <c r="T411" s="210">
        <f t="shared" si="160"/>
        <v>0</v>
      </c>
      <c r="U411" s="196"/>
      <c r="V411" s="225">
        <v>0</v>
      </c>
      <c r="W411" s="226">
        <v>0</v>
      </c>
      <c r="X411" s="227">
        <v>0</v>
      </c>
      <c r="Y411" s="226">
        <v>0</v>
      </c>
      <c r="Z411" s="227">
        <v>0</v>
      </c>
      <c r="AA411" s="228">
        <v>0</v>
      </c>
      <c r="AB411" s="196"/>
      <c r="AC411" s="233">
        <v>0</v>
      </c>
      <c r="AD411" s="234">
        <v>0</v>
      </c>
      <c r="AE411" s="302"/>
      <c r="AF411" s="224"/>
      <c r="AG411" s="242">
        <f t="shared" si="161"/>
        <v>0</v>
      </c>
      <c r="AH411" s="210">
        <f>+IF(ABS(+AC411+AE411)&lt;=ABS(AD411+AF411),-AC411+AD411-AE411+AF411,0)</f>
        <v>0</v>
      </c>
      <c r="AI411" s="196"/>
      <c r="AJ411" s="229">
        <f t="shared" si="149"/>
        <v>6042</v>
      </c>
      <c r="AK411" s="233">
        <v>0</v>
      </c>
      <c r="AL411" s="234">
        <v>0</v>
      </c>
      <c r="AM411" s="201">
        <f t="shared" si="168"/>
        <v>0</v>
      </c>
      <c r="AN411" s="209">
        <f t="shared" si="168"/>
        <v>0</v>
      </c>
      <c r="AO411" s="201">
        <f t="shared" si="164"/>
        <v>0</v>
      </c>
      <c r="AP411" s="202">
        <f t="shared" si="164"/>
        <v>0</v>
      </c>
      <c r="AQ411" s="7"/>
      <c r="AR411" s="211">
        <f t="shared" si="165"/>
        <v>0</v>
      </c>
      <c r="AS411" s="212">
        <f t="shared" si="166"/>
        <v>0</v>
      </c>
      <c r="AT411" s="213">
        <f t="shared" si="167"/>
        <v>0</v>
      </c>
      <c r="AU411" s="7"/>
      <c r="AV411" s="7"/>
      <c r="AW411" s="214"/>
      <c r="AX411" s="214"/>
      <c r="AY411" s="7"/>
      <c r="AZ411" s="7"/>
      <c r="BA411" s="7"/>
      <c r="BB411" s="7"/>
      <c r="BC411" s="7"/>
      <c r="BD411" s="7"/>
    </row>
    <row r="412" spans="1:56" x14ac:dyDescent="0.25">
      <c r="A412" s="218">
        <v>6043</v>
      </c>
      <c r="B412" s="220" t="s">
        <v>446</v>
      </c>
      <c r="C412" s="220"/>
      <c r="D412" s="220"/>
      <c r="E412" s="220"/>
      <c r="F412" s="220"/>
      <c r="G412" s="220"/>
      <c r="H412" s="220"/>
      <c r="I412" s="220"/>
      <c r="J412" s="220"/>
      <c r="K412" s="220"/>
      <c r="L412" s="221"/>
      <c r="M412" s="196" t="s">
        <v>56</v>
      </c>
      <c r="N412" s="222">
        <f t="shared" si="158"/>
        <v>6043</v>
      </c>
      <c r="O412" s="233">
        <v>0</v>
      </c>
      <c r="P412" s="234">
        <v>0</v>
      </c>
      <c r="Q412" s="200"/>
      <c r="R412" s="199"/>
      <c r="S412" s="242">
        <f t="shared" si="170"/>
        <v>0</v>
      </c>
      <c r="T412" s="210">
        <f t="shared" si="160"/>
        <v>0</v>
      </c>
      <c r="U412" s="196"/>
      <c r="V412" s="225">
        <v>0</v>
      </c>
      <c r="W412" s="226">
        <v>0</v>
      </c>
      <c r="X412" s="227">
        <v>0</v>
      </c>
      <c r="Y412" s="226">
        <v>0</v>
      </c>
      <c r="Z412" s="227">
        <v>0</v>
      </c>
      <c r="AA412" s="228">
        <v>0</v>
      </c>
      <c r="AB412" s="196"/>
      <c r="AC412" s="233">
        <v>0</v>
      </c>
      <c r="AD412" s="234">
        <v>0</v>
      </c>
      <c r="AE412" s="302"/>
      <c r="AF412" s="224"/>
      <c r="AG412" s="242">
        <f t="shared" si="161"/>
        <v>0</v>
      </c>
      <c r="AH412" s="210">
        <f>+IF(ABS(+AC412+AE412)&lt;=ABS(AD412+AF412),-AC412+AD412-AE412+AF412,0)</f>
        <v>0</v>
      </c>
      <c r="AI412" s="196"/>
      <c r="AJ412" s="229">
        <f t="shared" si="149"/>
        <v>6043</v>
      </c>
      <c r="AK412" s="233">
        <v>0</v>
      </c>
      <c r="AL412" s="234">
        <v>0</v>
      </c>
      <c r="AM412" s="201">
        <f t="shared" si="168"/>
        <v>0</v>
      </c>
      <c r="AN412" s="209">
        <f t="shared" si="168"/>
        <v>0</v>
      </c>
      <c r="AO412" s="201">
        <f t="shared" si="164"/>
        <v>0</v>
      </c>
      <c r="AP412" s="202">
        <f t="shared" si="164"/>
        <v>0</v>
      </c>
      <c r="AQ412" s="7"/>
      <c r="AR412" s="211">
        <f t="shared" si="165"/>
        <v>0</v>
      </c>
      <c r="AS412" s="212">
        <f t="shared" si="166"/>
        <v>0</v>
      </c>
      <c r="AT412" s="213">
        <f t="shared" si="167"/>
        <v>0</v>
      </c>
      <c r="AU412" s="7"/>
      <c r="AV412" s="7"/>
      <c r="AW412" s="214"/>
      <c r="AX412" s="214"/>
      <c r="AY412" s="7"/>
      <c r="AZ412" s="7"/>
      <c r="BA412" s="7"/>
      <c r="BB412" s="7"/>
      <c r="BC412" s="7"/>
      <c r="BD412" s="7"/>
    </row>
    <row r="413" spans="1:56" x14ac:dyDescent="0.25">
      <c r="A413" s="218">
        <v>6044</v>
      </c>
      <c r="B413" s="220" t="s">
        <v>447</v>
      </c>
      <c r="C413" s="220"/>
      <c r="D413" s="220"/>
      <c r="E413" s="220"/>
      <c r="F413" s="220"/>
      <c r="G413" s="220"/>
      <c r="H413" s="220"/>
      <c r="I413" s="220"/>
      <c r="J413" s="220"/>
      <c r="K413" s="220"/>
      <c r="L413" s="221"/>
      <c r="M413" s="196" t="s">
        <v>56</v>
      </c>
      <c r="N413" s="222">
        <f t="shared" si="158"/>
        <v>6044</v>
      </c>
      <c r="O413" s="233">
        <v>0</v>
      </c>
      <c r="P413" s="234">
        <v>0</v>
      </c>
      <c r="Q413" s="200"/>
      <c r="R413" s="199"/>
      <c r="S413" s="242">
        <f t="shared" si="170"/>
        <v>0</v>
      </c>
      <c r="T413" s="210">
        <f t="shared" si="160"/>
        <v>0</v>
      </c>
      <c r="U413" s="196"/>
      <c r="V413" s="225">
        <v>0</v>
      </c>
      <c r="W413" s="226">
        <v>0</v>
      </c>
      <c r="X413" s="227">
        <v>0</v>
      </c>
      <c r="Y413" s="226">
        <v>0</v>
      </c>
      <c r="Z413" s="227">
        <v>0</v>
      </c>
      <c r="AA413" s="228">
        <v>0</v>
      </c>
      <c r="AB413" s="196"/>
      <c r="AC413" s="233">
        <v>0</v>
      </c>
      <c r="AD413" s="234">
        <v>0</v>
      </c>
      <c r="AE413" s="302"/>
      <c r="AF413" s="224"/>
      <c r="AG413" s="242">
        <f t="shared" si="161"/>
        <v>0</v>
      </c>
      <c r="AH413" s="210">
        <f>+IF(ABS(+AC413+AE413)&lt;=ABS(AD413+AF413),-AC413+AD413-AE413+AF413,0)</f>
        <v>0</v>
      </c>
      <c r="AI413" s="196"/>
      <c r="AJ413" s="229">
        <f t="shared" si="149"/>
        <v>6044</v>
      </c>
      <c r="AK413" s="233">
        <v>0</v>
      </c>
      <c r="AL413" s="234">
        <v>0</v>
      </c>
      <c r="AM413" s="201">
        <f t="shared" si="168"/>
        <v>0</v>
      </c>
      <c r="AN413" s="209">
        <f t="shared" si="168"/>
        <v>0</v>
      </c>
      <c r="AO413" s="201">
        <f t="shared" si="164"/>
        <v>0</v>
      </c>
      <c r="AP413" s="202">
        <f t="shared" si="164"/>
        <v>0</v>
      </c>
      <c r="AQ413" s="7"/>
      <c r="AR413" s="211">
        <f t="shared" si="165"/>
        <v>0</v>
      </c>
      <c r="AS413" s="212">
        <f t="shared" si="166"/>
        <v>0</v>
      </c>
      <c r="AT413" s="213">
        <f t="shared" si="167"/>
        <v>0</v>
      </c>
      <c r="AU413" s="7"/>
      <c r="AV413" s="7"/>
      <c r="AW413" s="214"/>
      <c r="AX413" s="214"/>
      <c r="AY413" s="7"/>
      <c r="AZ413" s="7"/>
      <c r="BA413" s="7"/>
      <c r="BB413" s="7"/>
      <c r="BC413" s="7"/>
      <c r="BD413" s="7"/>
    </row>
    <row r="414" spans="1:56" x14ac:dyDescent="0.25">
      <c r="A414" s="218">
        <v>6046</v>
      </c>
      <c r="B414" s="220" t="s">
        <v>448</v>
      </c>
      <c r="C414" s="220"/>
      <c r="D414" s="220"/>
      <c r="E414" s="220"/>
      <c r="F414" s="220"/>
      <c r="G414" s="220"/>
      <c r="H414" s="220"/>
      <c r="I414" s="220"/>
      <c r="J414" s="220"/>
      <c r="K414" s="220"/>
      <c r="L414" s="221"/>
      <c r="M414" s="196" t="s">
        <v>56</v>
      </c>
      <c r="N414" s="222">
        <f t="shared" si="158"/>
        <v>6046</v>
      </c>
      <c r="O414" s="233">
        <v>0</v>
      </c>
      <c r="P414" s="234">
        <v>0</v>
      </c>
      <c r="Q414" s="200"/>
      <c r="R414" s="199"/>
      <c r="S414" s="242">
        <f t="shared" si="170"/>
        <v>0</v>
      </c>
      <c r="T414" s="210">
        <f t="shared" si="160"/>
        <v>0</v>
      </c>
      <c r="U414" s="196"/>
      <c r="V414" s="225">
        <v>0</v>
      </c>
      <c r="W414" s="226">
        <v>0</v>
      </c>
      <c r="X414" s="227">
        <v>0</v>
      </c>
      <c r="Y414" s="226">
        <v>0</v>
      </c>
      <c r="Z414" s="227">
        <v>0</v>
      </c>
      <c r="AA414" s="228">
        <v>0</v>
      </c>
      <c r="AB414" s="196"/>
      <c r="AC414" s="233">
        <v>0</v>
      </c>
      <c r="AD414" s="234">
        <v>0</v>
      </c>
      <c r="AE414" s="302"/>
      <c r="AF414" s="224"/>
      <c r="AG414" s="242">
        <f t="shared" si="161"/>
        <v>0</v>
      </c>
      <c r="AH414" s="210">
        <f>+IF(ABS(+AC414+AE414)&lt;=ABS(AD414+AF414),-AC414+AD414-AE414+AF414,0)</f>
        <v>0</v>
      </c>
      <c r="AI414" s="196"/>
      <c r="AJ414" s="229">
        <f t="shared" si="149"/>
        <v>6046</v>
      </c>
      <c r="AK414" s="233">
        <v>0</v>
      </c>
      <c r="AL414" s="234">
        <v>0</v>
      </c>
      <c r="AM414" s="201">
        <f t="shared" si="168"/>
        <v>0</v>
      </c>
      <c r="AN414" s="209">
        <f t="shared" si="168"/>
        <v>0</v>
      </c>
      <c r="AO414" s="201">
        <f t="shared" si="164"/>
        <v>0</v>
      </c>
      <c r="AP414" s="202">
        <f t="shared" si="164"/>
        <v>0</v>
      </c>
      <c r="AQ414" s="7"/>
      <c r="AR414" s="211">
        <f t="shared" si="165"/>
        <v>0</v>
      </c>
      <c r="AS414" s="212">
        <f t="shared" si="166"/>
        <v>0</v>
      </c>
      <c r="AT414" s="213">
        <f t="shared" si="167"/>
        <v>0</v>
      </c>
      <c r="AU414" s="7"/>
      <c r="AV414" s="7"/>
      <c r="AW414" s="214"/>
      <c r="AX414" s="214"/>
      <c r="AY414" s="7"/>
      <c r="AZ414" s="7"/>
      <c r="BA414" s="7"/>
      <c r="BB414" s="7"/>
      <c r="BC414" s="7"/>
      <c r="BD414" s="7"/>
    </row>
    <row r="415" spans="1:56" x14ac:dyDescent="0.25">
      <c r="A415" s="218">
        <v>6047</v>
      </c>
      <c r="B415" s="336" t="s">
        <v>449</v>
      </c>
      <c r="C415" s="220"/>
      <c r="D415" s="220"/>
      <c r="E415" s="220"/>
      <c r="F415" s="220"/>
      <c r="G415" s="220"/>
      <c r="H415" s="220"/>
      <c r="I415" s="220"/>
      <c r="J415" s="220"/>
      <c r="K415" s="220"/>
      <c r="L415" s="221"/>
      <c r="M415" s="196" t="s">
        <v>56</v>
      </c>
      <c r="N415" s="222">
        <f t="shared" si="158"/>
        <v>6047</v>
      </c>
      <c r="O415" s="233">
        <v>0</v>
      </c>
      <c r="P415" s="234">
        <v>0</v>
      </c>
      <c r="Q415" s="200"/>
      <c r="R415" s="199"/>
      <c r="S415" s="242">
        <f t="shared" si="170"/>
        <v>0</v>
      </c>
      <c r="T415" s="236">
        <v>0</v>
      </c>
      <c r="U415" s="196"/>
      <c r="V415" s="225">
        <v>0</v>
      </c>
      <c r="W415" s="226">
        <v>0</v>
      </c>
      <c r="X415" s="227">
        <v>0</v>
      </c>
      <c r="Y415" s="226">
        <v>0</v>
      </c>
      <c r="Z415" s="227">
        <v>0</v>
      </c>
      <c r="AA415" s="228">
        <v>0</v>
      </c>
      <c r="AB415" s="196"/>
      <c r="AC415" s="233">
        <v>0</v>
      </c>
      <c r="AD415" s="234">
        <v>0</v>
      </c>
      <c r="AE415" s="302"/>
      <c r="AF415" s="199"/>
      <c r="AG415" s="242">
        <f t="shared" si="161"/>
        <v>0</v>
      </c>
      <c r="AH415" s="236">
        <v>0</v>
      </c>
      <c r="AI415" s="196"/>
      <c r="AJ415" s="229">
        <f t="shared" si="149"/>
        <v>6047</v>
      </c>
      <c r="AK415" s="233">
        <v>0</v>
      </c>
      <c r="AL415" s="234">
        <v>0</v>
      </c>
      <c r="AM415" s="201">
        <f t="shared" si="168"/>
        <v>0</v>
      </c>
      <c r="AN415" s="209">
        <f t="shared" si="168"/>
        <v>0</v>
      </c>
      <c r="AO415" s="201">
        <f t="shared" si="164"/>
        <v>0</v>
      </c>
      <c r="AP415" s="236">
        <v>0</v>
      </c>
      <c r="AQ415" s="7"/>
      <c r="AR415" s="211">
        <f t="shared" si="165"/>
        <v>0</v>
      </c>
      <c r="AS415" s="212">
        <f t="shared" si="166"/>
        <v>0</v>
      </c>
      <c r="AT415" s="213">
        <f t="shared" si="167"/>
        <v>0</v>
      </c>
      <c r="AU415" s="7"/>
      <c r="AV415" s="243">
        <f>+IF(OR(ROUND(P415,2)+ROUND(R415,2)&gt;+ROUND(O415,2)+ROUND(Q415,2),+ABS(ROUND(P415,2)+ROUND(R415,2))&gt;+ABS(ROUND(O415,2)+ROUND(Q415,2))),+(ROUND(P415,2)+ROUND(R415,2))-(ROUND(O415,2)+ROUND(Q415,2)),0)</f>
        <v>0</v>
      </c>
      <c r="AW415" s="214"/>
      <c r="AX415" s="243">
        <f>+IF(OR(ROUND(AD415,2)+ROUND(AF415,2)&gt;+ROUND(AC415,2)+ROUND(AE415,2),+ABS(ROUND(AD415,2)+ROUND(AF415,2))&gt;+ABS(ROUND(AC415,2)+ROUND(AE415,2))),+(ROUND(AD415,2)+ROUND(AF415,2))-(ROUND(AC415,2)+ROUND(AE415,2)),0)</f>
        <v>0</v>
      </c>
      <c r="AY415" s="7"/>
      <c r="AZ415" s="7"/>
      <c r="BA415" s="7"/>
      <c r="BB415" s="7"/>
      <c r="BC415" s="7"/>
      <c r="BD415" s="7"/>
    </row>
    <row r="416" spans="1:56" x14ac:dyDescent="0.25">
      <c r="A416" s="218">
        <v>6048</v>
      </c>
      <c r="B416" s="336" t="s">
        <v>450</v>
      </c>
      <c r="C416" s="220"/>
      <c r="D416" s="220"/>
      <c r="E416" s="220"/>
      <c r="F416" s="220"/>
      <c r="G416" s="220"/>
      <c r="H416" s="220"/>
      <c r="I416" s="220"/>
      <c r="J416" s="220"/>
      <c r="K416" s="220"/>
      <c r="L416" s="221"/>
      <c r="M416" s="196" t="s">
        <v>56</v>
      </c>
      <c r="N416" s="222">
        <f t="shared" si="158"/>
        <v>6048</v>
      </c>
      <c r="O416" s="233">
        <v>0</v>
      </c>
      <c r="P416" s="234">
        <v>0</v>
      </c>
      <c r="Q416" s="200"/>
      <c r="R416" s="199"/>
      <c r="S416" s="235">
        <v>0</v>
      </c>
      <c r="T416" s="210">
        <f t="shared" ref="T416:T482" si="171">+IF(ABS(+O416+Q416)&lt;=ABS(P416+R416),-O416+P416-Q416+R416,0)</f>
        <v>0</v>
      </c>
      <c r="U416" s="196"/>
      <c r="V416" s="225">
        <v>0</v>
      </c>
      <c r="W416" s="226">
        <v>0</v>
      </c>
      <c r="X416" s="227">
        <v>0</v>
      </c>
      <c r="Y416" s="226">
        <v>0</v>
      </c>
      <c r="Z416" s="227">
        <v>0</v>
      </c>
      <c r="AA416" s="228">
        <v>0</v>
      </c>
      <c r="AB416" s="196"/>
      <c r="AC416" s="233">
        <v>0</v>
      </c>
      <c r="AD416" s="234">
        <v>0</v>
      </c>
      <c r="AE416" s="302"/>
      <c r="AF416" s="199"/>
      <c r="AG416" s="235">
        <v>0</v>
      </c>
      <c r="AH416" s="210">
        <f t="shared" ref="AH416:AH482" si="172">+IF(ABS(+AC416+AE416)&lt;=ABS(AD416+AF416),-AC416+AD416-AE416+AF416,0)</f>
        <v>0</v>
      </c>
      <c r="AI416" s="196"/>
      <c r="AJ416" s="229">
        <f t="shared" si="149"/>
        <v>6048</v>
      </c>
      <c r="AK416" s="233">
        <v>0</v>
      </c>
      <c r="AL416" s="234">
        <v>0</v>
      </c>
      <c r="AM416" s="201">
        <f t="shared" si="168"/>
        <v>0</v>
      </c>
      <c r="AN416" s="209">
        <f t="shared" si="168"/>
        <v>0</v>
      </c>
      <c r="AO416" s="233">
        <v>0</v>
      </c>
      <c r="AP416" s="202">
        <f t="shared" ref="AP416:AP479" si="173">+T416+AA416+AH416</f>
        <v>0</v>
      </c>
      <c r="AQ416" s="7"/>
      <c r="AR416" s="211">
        <f t="shared" si="165"/>
        <v>0</v>
      </c>
      <c r="AS416" s="212">
        <f t="shared" si="166"/>
        <v>0</v>
      </c>
      <c r="AT416" s="213">
        <f t="shared" si="167"/>
        <v>0</v>
      </c>
      <c r="AU416" s="7"/>
      <c r="AV416" s="238">
        <f>+IF(OR(+ROUND(O416,2)+ROUND(Q416,2)&gt;ROUND(P416,2)+ROUND(R416,2),+ABS(ROUND(O416,2)+ROUND(Q416,2))&gt;+ABS(ROUND(P416,2)+ROUND(R416,2))),+(ROUND(O416,2)+ROUND(Q416,2))-(ROUND(P416,2)+ROUND(R416,2)),0)</f>
        <v>0</v>
      </c>
      <c r="AW416" s="214"/>
      <c r="AX416" s="238">
        <f>+IF(OR(+ROUND(AC416,2)+ROUND(AE416,2)&gt;ROUND(AD416,2)+ROUND(AF416,2),+ABS(ROUND(AC416,2)+ROUND(AE416,2))&gt;+ABS(ROUND(AD416,2)+ROUND(AF416,2))),+(ROUND(AC416,2)+ROUND(AE416,2))-(ROUND(AD416,2)+ROUND(AF416,2)),0)</f>
        <v>0</v>
      </c>
      <c r="AY416" s="7"/>
      <c r="AZ416" s="7"/>
      <c r="BA416" s="7"/>
      <c r="BB416" s="7"/>
      <c r="BC416" s="7"/>
      <c r="BD416" s="7"/>
    </row>
    <row r="417" spans="1:56" x14ac:dyDescent="0.25">
      <c r="A417" s="218">
        <v>6049</v>
      </c>
      <c r="B417" s="397" t="s">
        <v>451</v>
      </c>
      <c r="C417" s="220"/>
      <c r="D417" s="220"/>
      <c r="E417" s="220"/>
      <c r="F417" s="220"/>
      <c r="G417" s="220"/>
      <c r="H417" s="220"/>
      <c r="I417" s="220"/>
      <c r="J417" s="220"/>
      <c r="K417" s="220"/>
      <c r="L417" s="221"/>
      <c r="M417" s="196" t="s">
        <v>56</v>
      </c>
      <c r="N417" s="222">
        <f>+A417</f>
        <v>6049</v>
      </c>
      <c r="O417" s="233">
        <v>0</v>
      </c>
      <c r="P417" s="234">
        <v>0</v>
      </c>
      <c r="Q417" s="200"/>
      <c r="R417" s="199"/>
      <c r="S417" s="242">
        <f>+IF(ABS(+O417+Q417)&gt;=ABS(P417+R417),+O417-P417+Q417-R417,0)</f>
        <v>0</v>
      </c>
      <c r="T417" s="210">
        <f t="shared" si="171"/>
        <v>0</v>
      </c>
      <c r="U417" s="196"/>
      <c r="V417" s="225">
        <v>0</v>
      </c>
      <c r="W417" s="226">
        <v>0</v>
      </c>
      <c r="X417" s="227">
        <v>0</v>
      </c>
      <c r="Y417" s="226">
        <v>0</v>
      </c>
      <c r="Z417" s="227">
        <v>0</v>
      </c>
      <c r="AA417" s="228">
        <v>0</v>
      </c>
      <c r="AB417" s="196"/>
      <c r="AC417" s="233">
        <v>0</v>
      </c>
      <c r="AD417" s="234">
        <v>0</v>
      </c>
      <c r="AE417" s="302"/>
      <c r="AF417" s="224"/>
      <c r="AG417" s="242">
        <f>+IF(ABS(+AC417+AE417)&gt;=ABS(AD417+AF417),+AC417-AD417+AE417-AF417,0)</f>
        <v>0</v>
      </c>
      <c r="AH417" s="210">
        <f t="shared" si="172"/>
        <v>0</v>
      </c>
      <c r="AI417" s="196"/>
      <c r="AJ417" s="229">
        <f>+N417</f>
        <v>6049</v>
      </c>
      <c r="AK417" s="233">
        <v>0</v>
      </c>
      <c r="AL417" s="234">
        <v>0</v>
      </c>
      <c r="AM417" s="201">
        <f>+ROUND(+Q417+X417+AE417,2)</f>
        <v>0</v>
      </c>
      <c r="AN417" s="209">
        <f>+ROUND(+R417+Y417+AF417,2)</f>
        <v>0</v>
      </c>
      <c r="AO417" s="201">
        <f t="shared" ref="AO417:AP480" si="174">+S417+Z417+AG417</f>
        <v>0</v>
      </c>
      <c r="AP417" s="202">
        <f t="shared" si="173"/>
        <v>0</v>
      </c>
      <c r="AQ417" s="7"/>
      <c r="AR417" s="211">
        <f>+ROUND(+SUM(AK417-AL417)-SUM(O417-P417)-SUM(V417-W417)-SUM(AC417-AD417),2)</f>
        <v>0</v>
      </c>
      <c r="AS417" s="212">
        <f>+ROUND(+SUM(AM417-AN417)-SUM(Q417-R417)-SUM(X417-Y417)-SUM(AE417-AF417),2)</f>
        <v>0</v>
      </c>
      <c r="AT417" s="213">
        <f>+ROUND(+SUM(AO417-AP417)-SUM(S417-T417)-SUM(Z417-AA417)-SUM(AG417-AH417),2)</f>
        <v>0</v>
      </c>
      <c r="AU417" s="7"/>
      <c r="AV417" s="7"/>
      <c r="AW417" s="214"/>
      <c r="AX417" s="214"/>
      <c r="AY417" s="7"/>
      <c r="AZ417" s="7"/>
      <c r="BA417" s="7"/>
      <c r="BB417" s="7"/>
      <c r="BC417" s="7"/>
      <c r="BD417" s="7"/>
    </row>
    <row r="418" spans="1:56" x14ac:dyDescent="0.25">
      <c r="A418" s="218">
        <v>6051</v>
      </c>
      <c r="B418" s="220" t="s">
        <v>452</v>
      </c>
      <c r="C418" s="220"/>
      <c r="D418" s="220"/>
      <c r="E418" s="220"/>
      <c r="F418" s="220"/>
      <c r="G418" s="220"/>
      <c r="H418" s="220"/>
      <c r="I418" s="220"/>
      <c r="J418" s="220"/>
      <c r="K418" s="220"/>
      <c r="L418" s="221"/>
      <c r="M418" s="196" t="s">
        <v>56</v>
      </c>
      <c r="N418" s="222">
        <f t="shared" si="158"/>
        <v>6051</v>
      </c>
      <c r="O418" s="233">
        <v>0</v>
      </c>
      <c r="P418" s="234">
        <v>0</v>
      </c>
      <c r="Q418" s="200"/>
      <c r="R418" s="199"/>
      <c r="S418" s="242">
        <f t="shared" ref="S418:S482" si="175">+IF(ABS(+O418+Q418)&gt;=ABS(P418+R418),+O418-P418+Q418-R418,0)</f>
        <v>0</v>
      </c>
      <c r="T418" s="210">
        <f t="shared" si="171"/>
        <v>0</v>
      </c>
      <c r="U418" s="196"/>
      <c r="V418" s="225">
        <v>0</v>
      </c>
      <c r="W418" s="226">
        <v>0</v>
      </c>
      <c r="X418" s="227">
        <v>0</v>
      </c>
      <c r="Y418" s="226">
        <v>0</v>
      </c>
      <c r="Z418" s="227">
        <v>0</v>
      </c>
      <c r="AA418" s="228">
        <v>0</v>
      </c>
      <c r="AB418" s="196"/>
      <c r="AC418" s="233">
        <v>0</v>
      </c>
      <c r="AD418" s="234">
        <v>0</v>
      </c>
      <c r="AE418" s="302"/>
      <c r="AF418" s="224"/>
      <c r="AG418" s="242">
        <f t="shared" ref="AG418:AG482" si="176">+IF(ABS(+AC418+AE418)&gt;=ABS(AD418+AF418),+AC418-AD418+AE418-AF418,0)</f>
        <v>0</v>
      </c>
      <c r="AH418" s="210">
        <f t="shared" si="172"/>
        <v>0</v>
      </c>
      <c r="AI418" s="196"/>
      <c r="AJ418" s="229">
        <f t="shared" si="149"/>
        <v>6051</v>
      </c>
      <c r="AK418" s="233">
        <v>0</v>
      </c>
      <c r="AL418" s="234">
        <v>0</v>
      </c>
      <c r="AM418" s="201">
        <f t="shared" ref="AM418:AN482" si="177">+ROUND(+Q418+X418+AE418,2)</f>
        <v>0</v>
      </c>
      <c r="AN418" s="209">
        <f t="shared" si="177"/>
        <v>0</v>
      </c>
      <c r="AO418" s="201">
        <f t="shared" si="174"/>
        <v>0</v>
      </c>
      <c r="AP418" s="202">
        <f t="shared" si="173"/>
        <v>0</v>
      </c>
      <c r="AQ418" s="7"/>
      <c r="AR418" s="211">
        <f t="shared" si="165"/>
        <v>0</v>
      </c>
      <c r="AS418" s="212">
        <f t="shared" si="166"/>
        <v>0</v>
      </c>
      <c r="AT418" s="213">
        <f t="shared" si="167"/>
        <v>0</v>
      </c>
      <c r="AU418" s="7"/>
      <c r="AV418" s="7"/>
      <c r="AW418" s="214"/>
      <c r="AX418" s="214"/>
      <c r="AY418" s="7"/>
      <c r="AZ418" s="7"/>
      <c r="BA418" s="7"/>
      <c r="BB418" s="7"/>
      <c r="BC418" s="7"/>
      <c r="BD418" s="7"/>
    </row>
    <row r="419" spans="1:56" x14ac:dyDescent="0.25">
      <c r="A419" s="218">
        <v>6052</v>
      </c>
      <c r="B419" s="220" t="s">
        <v>453</v>
      </c>
      <c r="C419" s="220"/>
      <c r="D419" s="220"/>
      <c r="E419" s="220"/>
      <c r="F419" s="220"/>
      <c r="G419" s="220"/>
      <c r="H419" s="220"/>
      <c r="I419" s="220"/>
      <c r="J419" s="220"/>
      <c r="K419" s="220"/>
      <c r="L419" s="221"/>
      <c r="M419" s="196" t="s">
        <v>56</v>
      </c>
      <c r="N419" s="222">
        <f t="shared" si="158"/>
        <v>6052</v>
      </c>
      <c r="O419" s="233">
        <v>0</v>
      </c>
      <c r="P419" s="234">
        <v>0</v>
      </c>
      <c r="Q419" s="200"/>
      <c r="R419" s="199"/>
      <c r="S419" s="242">
        <f t="shared" si="175"/>
        <v>0</v>
      </c>
      <c r="T419" s="210">
        <f t="shared" si="171"/>
        <v>0</v>
      </c>
      <c r="U419" s="196"/>
      <c r="V419" s="225">
        <v>0</v>
      </c>
      <c r="W419" s="226">
        <v>0</v>
      </c>
      <c r="X419" s="227">
        <v>0</v>
      </c>
      <c r="Y419" s="226">
        <v>0</v>
      </c>
      <c r="Z419" s="227">
        <v>0</v>
      </c>
      <c r="AA419" s="228">
        <v>0</v>
      </c>
      <c r="AB419" s="196"/>
      <c r="AC419" s="233">
        <v>0</v>
      </c>
      <c r="AD419" s="234">
        <v>0</v>
      </c>
      <c r="AE419" s="302"/>
      <c r="AF419" s="224"/>
      <c r="AG419" s="242">
        <f t="shared" si="176"/>
        <v>0</v>
      </c>
      <c r="AH419" s="210">
        <f t="shared" si="172"/>
        <v>0</v>
      </c>
      <c r="AI419" s="196"/>
      <c r="AJ419" s="229">
        <f t="shared" si="149"/>
        <v>6052</v>
      </c>
      <c r="AK419" s="233">
        <v>0</v>
      </c>
      <c r="AL419" s="234">
        <v>0</v>
      </c>
      <c r="AM419" s="201">
        <f t="shared" si="177"/>
        <v>0</v>
      </c>
      <c r="AN419" s="209">
        <f t="shared" si="177"/>
        <v>0</v>
      </c>
      <c r="AO419" s="201">
        <f t="shared" si="174"/>
        <v>0</v>
      </c>
      <c r="AP419" s="202">
        <f t="shared" si="173"/>
        <v>0</v>
      </c>
      <c r="AQ419" s="7"/>
      <c r="AR419" s="211">
        <f t="shared" si="165"/>
        <v>0</v>
      </c>
      <c r="AS419" s="212">
        <f t="shared" si="166"/>
        <v>0</v>
      </c>
      <c r="AT419" s="213">
        <f t="shared" si="167"/>
        <v>0</v>
      </c>
      <c r="AU419" s="7"/>
      <c r="AV419" s="7"/>
      <c r="AW419" s="214"/>
      <c r="AX419" s="214"/>
      <c r="AY419" s="7"/>
      <c r="AZ419" s="7"/>
      <c r="BA419" s="7"/>
      <c r="BB419" s="7"/>
      <c r="BC419" s="7"/>
      <c r="BD419" s="7"/>
    </row>
    <row r="420" spans="1:56" x14ac:dyDescent="0.25">
      <c r="A420" s="218">
        <v>6054</v>
      </c>
      <c r="B420" s="220" t="s">
        <v>454</v>
      </c>
      <c r="C420" s="220"/>
      <c r="D420" s="220"/>
      <c r="E420" s="220"/>
      <c r="F420" s="220"/>
      <c r="G420" s="220"/>
      <c r="H420" s="220"/>
      <c r="I420" s="220"/>
      <c r="J420" s="220"/>
      <c r="K420" s="220"/>
      <c r="L420" s="221"/>
      <c r="M420" s="196" t="s">
        <v>56</v>
      </c>
      <c r="N420" s="222">
        <f>+A420</f>
        <v>6054</v>
      </c>
      <c r="O420" s="233">
        <v>0</v>
      </c>
      <c r="P420" s="234">
        <v>0</v>
      </c>
      <c r="Q420" s="200"/>
      <c r="R420" s="199"/>
      <c r="S420" s="242">
        <f>+IF(ABS(+O420+Q420)&gt;=ABS(P420+R420),+O420-P420+Q420-R420,0)</f>
        <v>0</v>
      </c>
      <c r="T420" s="210">
        <f>+IF(ABS(+O420+Q420)&lt;=ABS(P420+R420),-O420+P420-Q420+R420,0)</f>
        <v>0</v>
      </c>
      <c r="U420" s="196"/>
      <c r="V420" s="225">
        <v>0</v>
      </c>
      <c r="W420" s="226">
        <v>0</v>
      </c>
      <c r="X420" s="227">
        <v>0</v>
      </c>
      <c r="Y420" s="226">
        <v>0</v>
      </c>
      <c r="Z420" s="227">
        <v>0</v>
      </c>
      <c r="AA420" s="228">
        <v>0</v>
      </c>
      <c r="AB420" s="196"/>
      <c r="AC420" s="233">
        <v>0</v>
      </c>
      <c r="AD420" s="234">
        <v>0</v>
      </c>
      <c r="AE420" s="302"/>
      <c r="AF420" s="224"/>
      <c r="AG420" s="242">
        <f>+IF(ABS(+AC420+AE420)&gt;=ABS(AD420+AF420),+AC420-AD420+AE420-AF420,0)</f>
        <v>0</v>
      </c>
      <c r="AH420" s="210">
        <f>+IF(ABS(+AC420+AE420)&lt;=ABS(AD420+AF420),-AC420+AD420-AE420+AF420,0)</f>
        <v>0</v>
      </c>
      <c r="AI420" s="196"/>
      <c r="AJ420" s="229">
        <f>+N420</f>
        <v>6054</v>
      </c>
      <c r="AK420" s="233">
        <v>0</v>
      </c>
      <c r="AL420" s="234">
        <v>0</v>
      </c>
      <c r="AM420" s="201">
        <f t="shared" si="177"/>
        <v>0</v>
      </c>
      <c r="AN420" s="209">
        <f t="shared" si="177"/>
        <v>0</v>
      </c>
      <c r="AO420" s="201">
        <f t="shared" si="174"/>
        <v>0</v>
      </c>
      <c r="AP420" s="202">
        <f t="shared" si="173"/>
        <v>0</v>
      </c>
      <c r="AQ420" s="7"/>
      <c r="AR420" s="211">
        <f>+ROUND(+SUM(AK420-AL420)-SUM(O420-P420)-SUM(V420-W420)-SUM(AC420-AD420),2)</f>
        <v>0</v>
      </c>
      <c r="AS420" s="212">
        <f>+ROUND(+SUM(AM420-AN420)-SUM(Q420-R420)-SUM(X420-Y420)-SUM(AE420-AF420),2)</f>
        <v>0</v>
      </c>
      <c r="AT420" s="213">
        <f>+ROUND(+SUM(AO420-AP420)-SUM(S420-T420)-SUM(Z420-AA420)-SUM(AG420-AH420),2)</f>
        <v>0</v>
      </c>
      <c r="AU420" s="7"/>
      <c r="AV420" s="7"/>
      <c r="AW420" s="214"/>
      <c r="AX420" s="214"/>
      <c r="AY420" s="7"/>
      <c r="AZ420" s="7"/>
      <c r="BA420" s="7"/>
      <c r="BB420" s="7"/>
      <c r="BC420" s="7"/>
      <c r="BD420" s="7"/>
    </row>
    <row r="421" spans="1:56" x14ac:dyDescent="0.25">
      <c r="A421" s="218">
        <v>6055</v>
      </c>
      <c r="B421" s="220" t="s">
        <v>455</v>
      </c>
      <c r="C421" s="220"/>
      <c r="D421" s="220"/>
      <c r="E421" s="220"/>
      <c r="F421" s="220"/>
      <c r="G421" s="220"/>
      <c r="H421" s="220"/>
      <c r="I421" s="220"/>
      <c r="J421" s="220"/>
      <c r="K421" s="220"/>
      <c r="L421" s="221"/>
      <c r="M421" s="196" t="s">
        <v>56</v>
      </c>
      <c r="N421" s="222">
        <f t="shared" si="158"/>
        <v>6055</v>
      </c>
      <c r="O421" s="233">
        <v>0</v>
      </c>
      <c r="P421" s="234">
        <v>0</v>
      </c>
      <c r="Q421" s="200"/>
      <c r="R421" s="199"/>
      <c r="S421" s="242">
        <f t="shared" si="175"/>
        <v>0</v>
      </c>
      <c r="T421" s="210">
        <f t="shared" si="171"/>
        <v>0</v>
      </c>
      <c r="U421" s="196"/>
      <c r="V421" s="225">
        <v>0</v>
      </c>
      <c r="W421" s="226">
        <v>0</v>
      </c>
      <c r="X421" s="227">
        <v>0</v>
      </c>
      <c r="Y421" s="226">
        <v>0</v>
      </c>
      <c r="Z421" s="227">
        <v>0</v>
      </c>
      <c r="AA421" s="228">
        <v>0</v>
      </c>
      <c r="AB421" s="196"/>
      <c r="AC421" s="233">
        <v>0</v>
      </c>
      <c r="AD421" s="234">
        <v>0</v>
      </c>
      <c r="AE421" s="302"/>
      <c r="AF421" s="224"/>
      <c r="AG421" s="242">
        <f t="shared" si="176"/>
        <v>0</v>
      </c>
      <c r="AH421" s="210">
        <f t="shared" si="172"/>
        <v>0</v>
      </c>
      <c r="AI421" s="196"/>
      <c r="AJ421" s="229">
        <f t="shared" si="149"/>
        <v>6055</v>
      </c>
      <c r="AK421" s="233">
        <v>0</v>
      </c>
      <c r="AL421" s="234">
        <v>0</v>
      </c>
      <c r="AM421" s="201">
        <f t="shared" si="177"/>
        <v>0</v>
      </c>
      <c r="AN421" s="209">
        <f t="shared" si="177"/>
        <v>0</v>
      </c>
      <c r="AO421" s="201">
        <f t="shared" si="174"/>
        <v>0</v>
      </c>
      <c r="AP421" s="202">
        <f t="shared" si="173"/>
        <v>0</v>
      </c>
      <c r="AQ421" s="7"/>
      <c r="AR421" s="211">
        <f t="shared" si="165"/>
        <v>0</v>
      </c>
      <c r="AS421" s="212">
        <f t="shared" si="166"/>
        <v>0</v>
      </c>
      <c r="AT421" s="213">
        <f t="shared" si="167"/>
        <v>0</v>
      </c>
      <c r="AU421" s="7"/>
      <c r="AV421" s="7"/>
      <c r="AW421" s="214"/>
      <c r="AX421" s="214"/>
      <c r="AY421" s="7"/>
      <c r="AZ421" s="7"/>
      <c r="BA421" s="7"/>
      <c r="BB421" s="7"/>
      <c r="BC421" s="7"/>
      <c r="BD421" s="7"/>
    </row>
    <row r="422" spans="1:56" x14ac:dyDescent="0.25">
      <c r="A422" s="218">
        <v>6056</v>
      </c>
      <c r="B422" s="220" t="s">
        <v>456</v>
      </c>
      <c r="C422" s="220"/>
      <c r="D422" s="220"/>
      <c r="E422" s="220"/>
      <c r="F422" s="220"/>
      <c r="G422" s="220"/>
      <c r="H422" s="220"/>
      <c r="I422" s="220"/>
      <c r="J422" s="220"/>
      <c r="K422" s="220"/>
      <c r="L422" s="221"/>
      <c r="M422" s="196" t="s">
        <v>56</v>
      </c>
      <c r="N422" s="222">
        <f t="shared" si="158"/>
        <v>6056</v>
      </c>
      <c r="O422" s="233">
        <v>0</v>
      </c>
      <c r="P422" s="234">
        <v>0</v>
      </c>
      <c r="Q422" s="200"/>
      <c r="R422" s="199"/>
      <c r="S422" s="242">
        <f t="shared" si="175"/>
        <v>0</v>
      </c>
      <c r="T422" s="210">
        <f t="shared" si="171"/>
        <v>0</v>
      </c>
      <c r="U422" s="196"/>
      <c r="V422" s="225">
        <v>0</v>
      </c>
      <c r="W422" s="226">
        <v>0</v>
      </c>
      <c r="X422" s="227">
        <v>0</v>
      </c>
      <c r="Y422" s="226">
        <v>0</v>
      </c>
      <c r="Z422" s="227">
        <v>0</v>
      </c>
      <c r="AA422" s="228">
        <v>0</v>
      </c>
      <c r="AB422" s="196"/>
      <c r="AC422" s="233">
        <v>0</v>
      </c>
      <c r="AD422" s="234">
        <v>0</v>
      </c>
      <c r="AE422" s="302"/>
      <c r="AF422" s="224"/>
      <c r="AG422" s="242">
        <f t="shared" si="176"/>
        <v>0</v>
      </c>
      <c r="AH422" s="210">
        <f t="shared" si="172"/>
        <v>0</v>
      </c>
      <c r="AI422" s="196"/>
      <c r="AJ422" s="229">
        <f t="shared" si="149"/>
        <v>6056</v>
      </c>
      <c r="AK422" s="233">
        <v>0</v>
      </c>
      <c r="AL422" s="234">
        <v>0</v>
      </c>
      <c r="AM422" s="201">
        <f t="shared" si="177"/>
        <v>0</v>
      </c>
      <c r="AN422" s="209">
        <f t="shared" si="177"/>
        <v>0</v>
      </c>
      <c r="AO422" s="201">
        <f t="shared" si="174"/>
        <v>0</v>
      </c>
      <c r="AP422" s="202">
        <f t="shared" si="173"/>
        <v>0</v>
      </c>
      <c r="AQ422" s="7"/>
      <c r="AR422" s="211">
        <f t="shared" si="165"/>
        <v>0</v>
      </c>
      <c r="AS422" s="212">
        <f t="shared" si="166"/>
        <v>0</v>
      </c>
      <c r="AT422" s="213">
        <f t="shared" si="167"/>
        <v>0</v>
      </c>
      <c r="AU422" s="7"/>
      <c r="AV422" s="7"/>
      <c r="AW422" s="214"/>
      <c r="AX422" s="214"/>
      <c r="AY422" s="7"/>
      <c r="AZ422" s="7"/>
      <c r="BA422" s="7"/>
      <c r="BB422" s="7"/>
      <c r="BC422" s="7"/>
      <c r="BD422" s="7"/>
    </row>
    <row r="423" spans="1:56" x14ac:dyDescent="0.25">
      <c r="A423" s="218">
        <v>6058</v>
      </c>
      <c r="B423" s="220" t="s">
        <v>457</v>
      </c>
      <c r="C423" s="220"/>
      <c r="D423" s="220"/>
      <c r="E423" s="220"/>
      <c r="F423" s="220"/>
      <c r="G423" s="220"/>
      <c r="H423" s="220"/>
      <c r="I423" s="220"/>
      <c r="J423" s="220"/>
      <c r="K423" s="220"/>
      <c r="L423" s="221"/>
      <c r="M423" s="196" t="s">
        <v>56</v>
      </c>
      <c r="N423" s="222">
        <f t="shared" si="158"/>
        <v>6058</v>
      </c>
      <c r="O423" s="233">
        <v>0</v>
      </c>
      <c r="P423" s="234">
        <v>0</v>
      </c>
      <c r="Q423" s="200"/>
      <c r="R423" s="199"/>
      <c r="S423" s="242">
        <f t="shared" si="175"/>
        <v>0</v>
      </c>
      <c r="T423" s="210">
        <f t="shared" si="171"/>
        <v>0</v>
      </c>
      <c r="U423" s="196"/>
      <c r="V423" s="225">
        <v>0</v>
      </c>
      <c r="W423" s="226">
        <v>0</v>
      </c>
      <c r="X423" s="227">
        <v>0</v>
      </c>
      <c r="Y423" s="226">
        <v>0</v>
      </c>
      <c r="Z423" s="227">
        <v>0</v>
      </c>
      <c r="AA423" s="228">
        <v>0</v>
      </c>
      <c r="AB423" s="196"/>
      <c r="AC423" s="233">
        <v>0</v>
      </c>
      <c r="AD423" s="234">
        <v>0</v>
      </c>
      <c r="AE423" s="302"/>
      <c r="AF423" s="224"/>
      <c r="AG423" s="242">
        <f t="shared" si="176"/>
        <v>0</v>
      </c>
      <c r="AH423" s="210">
        <f t="shared" si="172"/>
        <v>0</v>
      </c>
      <c r="AI423" s="196"/>
      <c r="AJ423" s="229">
        <f t="shared" si="149"/>
        <v>6058</v>
      </c>
      <c r="AK423" s="233">
        <v>0</v>
      </c>
      <c r="AL423" s="234">
        <v>0</v>
      </c>
      <c r="AM423" s="201">
        <f t="shared" si="177"/>
        <v>0</v>
      </c>
      <c r="AN423" s="209">
        <f t="shared" si="177"/>
        <v>0</v>
      </c>
      <c r="AO423" s="201">
        <f t="shared" si="174"/>
        <v>0</v>
      </c>
      <c r="AP423" s="202">
        <f t="shared" si="173"/>
        <v>0</v>
      </c>
      <c r="AQ423" s="7"/>
      <c r="AR423" s="211">
        <f t="shared" si="165"/>
        <v>0</v>
      </c>
      <c r="AS423" s="212">
        <f t="shared" si="166"/>
        <v>0</v>
      </c>
      <c r="AT423" s="213">
        <f t="shared" si="167"/>
        <v>0</v>
      </c>
      <c r="AU423" s="7"/>
      <c r="AV423" s="7"/>
      <c r="AW423" s="214"/>
      <c r="AX423" s="214"/>
      <c r="AY423" s="7"/>
      <c r="AZ423" s="7"/>
      <c r="BA423" s="7"/>
      <c r="BB423" s="7"/>
      <c r="BC423" s="7"/>
      <c r="BD423" s="7"/>
    </row>
    <row r="424" spans="1:56" x14ac:dyDescent="0.25">
      <c r="A424" s="218">
        <v>6059</v>
      </c>
      <c r="B424" s="220" t="s">
        <v>458</v>
      </c>
      <c r="C424" s="220"/>
      <c r="D424" s="220"/>
      <c r="E424" s="220"/>
      <c r="F424" s="220"/>
      <c r="G424" s="220"/>
      <c r="H424" s="220"/>
      <c r="I424" s="220"/>
      <c r="J424" s="220"/>
      <c r="K424" s="220"/>
      <c r="L424" s="221"/>
      <c r="M424" s="196" t="s">
        <v>56</v>
      </c>
      <c r="N424" s="222">
        <f t="shared" si="158"/>
        <v>6059</v>
      </c>
      <c r="O424" s="233">
        <v>0</v>
      </c>
      <c r="P424" s="234">
        <v>0</v>
      </c>
      <c r="Q424" s="200"/>
      <c r="R424" s="199"/>
      <c r="S424" s="242">
        <f t="shared" si="175"/>
        <v>0</v>
      </c>
      <c r="T424" s="210">
        <f t="shared" si="171"/>
        <v>0</v>
      </c>
      <c r="U424" s="196"/>
      <c r="V424" s="225">
        <v>0</v>
      </c>
      <c r="W424" s="226">
        <v>0</v>
      </c>
      <c r="X424" s="227">
        <v>0</v>
      </c>
      <c r="Y424" s="226">
        <v>0</v>
      </c>
      <c r="Z424" s="227">
        <v>0</v>
      </c>
      <c r="AA424" s="228">
        <v>0</v>
      </c>
      <c r="AB424" s="196"/>
      <c r="AC424" s="233">
        <v>0</v>
      </c>
      <c r="AD424" s="234">
        <v>0</v>
      </c>
      <c r="AE424" s="302"/>
      <c r="AF424" s="224"/>
      <c r="AG424" s="242">
        <f t="shared" si="176"/>
        <v>0</v>
      </c>
      <c r="AH424" s="210">
        <f t="shared" si="172"/>
        <v>0</v>
      </c>
      <c r="AI424" s="196"/>
      <c r="AJ424" s="229">
        <f t="shared" si="149"/>
        <v>6059</v>
      </c>
      <c r="AK424" s="233">
        <v>0</v>
      </c>
      <c r="AL424" s="234">
        <v>0</v>
      </c>
      <c r="AM424" s="201">
        <f t="shared" si="177"/>
        <v>0</v>
      </c>
      <c r="AN424" s="209">
        <f t="shared" si="177"/>
        <v>0</v>
      </c>
      <c r="AO424" s="201">
        <f t="shared" si="174"/>
        <v>0</v>
      </c>
      <c r="AP424" s="202">
        <f t="shared" si="173"/>
        <v>0</v>
      </c>
      <c r="AQ424" s="7"/>
      <c r="AR424" s="211">
        <f t="shared" si="165"/>
        <v>0</v>
      </c>
      <c r="AS424" s="212">
        <f t="shared" si="166"/>
        <v>0</v>
      </c>
      <c r="AT424" s="213">
        <f t="shared" si="167"/>
        <v>0</v>
      </c>
      <c r="AU424" s="7"/>
      <c r="AV424" s="7"/>
      <c r="AW424" s="214"/>
      <c r="AX424" s="214"/>
      <c r="AY424" s="7"/>
      <c r="AZ424" s="7"/>
      <c r="BA424" s="7"/>
      <c r="BB424" s="7"/>
      <c r="BC424" s="7"/>
      <c r="BD424" s="7"/>
    </row>
    <row r="425" spans="1:56" x14ac:dyDescent="0.25">
      <c r="A425" s="218">
        <v>6061</v>
      </c>
      <c r="B425" s="336" t="s">
        <v>459</v>
      </c>
      <c r="C425" s="220"/>
      <c r="D425" s="220"/>
      <c r="E425" s="220"/>
      <c r="F425" s="220"/>
      <c r="G425" s="220"/>
      <c r="H425" s="220"/>
      <c r="I425" s="220"/>
      <c r="J425" s="220"/>
      <c r="K425" s="220"/>
      <c r="L425" s="221"/>
      <c r="M425" s="196" t="s">
        <v>56</v>
      </c>
      <c r="N425" s="222">
        <f t="shared" si="158"/>
        <v>6061</v>
      </c>
      <c r="O425" s="233">
        <v>0</v>
      </c>
      <c r="P425" s="234">
        <v>0</v>
      </c>
      <c r="Q425" s="200"/>
      <c r="R425" s="199"/>
      <c r="S425" s="242">
        <f t="shared" si="175"/>
        <v>0</v>
      </c>
      <c r="T425" s="210">
        <f t="shared" si="171"/>
        <v>0</v>
      </c>
      <c r="U425" s="196"/>
      <c r="V425" s="225">
        <v>0</v>
      </c>
      <c r="W425" s="226">
        <v>0</v>
      </c>
      <c r="X425" s="227">
        <v>0</v>
      </c>
      <c r="Y425" s="226">
        <v>0</v>
      </c>
      <c r="Z425" s="227">
        <v>0</v>
      </c>
      <c r="AA425" s="228">
        <v>0</v>
      </c>
      <c r="AB425" s="196"/>
      <c r="AC425" s="233">
        <v>0</v>
      </c>
      <c r="AD425" s="234">
        <v>0</v>
      </c>
      <c r="AE425" s="302"/>
      <c r="AF425" s="224"/>
      <c r="AG425" s="242">
        <f t="shared" si="176"/>
        <v>0</v>
      </c>
      <c r="AH425" s="210">
        <f t="shared" si="172"/>
        <v>0</v>
      </c>
      <c r="AI425" s="196"/>
      <c r="AJ425" s="229">
        <f t="shared" si="149"/>
        <v>6061</v>
      </c>
      <c r="AK425" s="233">
        <v>0</v>
      </c>
      <c r="AL425" s="234">
        <v>0</v>
      </c>
      <c r="AM425" s="201">
        <f t="shared" si="177"/>
        <v>0</v>
      </c>
      <c r="AN425" s="209">
        <f t="shared" si="177"/>
        <v>0</v>
      </c>
      <c r="AO425" s="201">
        <f t="shared" si="174"/>
        <v>0</v>
      </c>
      <c r="AP425" s="202">
        <f t="shared" si="173"/>
        <v>0</v>
      </c>
      <c r="AQ425" s="7"/>
      <c r="AR425" s="211">
        <f t="shared" si="165"/>
        <v>0</v>
      </c>
      <c r="AS425" s="212">
        <f t="shared" si="166"/>
        <v>0</v>
      </c>
      <c r="AT425" s="213">
        <f t="shared" si="167"/>
        <v>0</v>
      </c>
      <c r="AU425" s="7"/>
      <c r="AV425" s="7"/>
      <c r="AW425" s="214"/>
      <c r="AX425" s="214"/>
      <c r="AY425" s="7"/>
      <c r="AZ425" s="7"/>
      <c r="BA425" s="7"/>
      <c r="BB425" s="7"/>
      <c r="BC425" s="7"/>
      <c r="BD425" s="7"/>
    </row>
    <row r="426" spans="1:56" x14ac:dyDescent="0.25">
      <c r="A426" s="218">
        <v>6062</v>
      </c>
      <c r="B426" s="336" t="s">
        <v>460</v>
      </c>
      <c r="C426" s="220"/>
      <c r="D426" s="220"/>
      <c r="E426" s="220"/>
      <c r="F426" s="220"/>
      <c r="G426" s="220"/>
      <c r="H426" s="220"/>
      <c r="I426" s="220"/>
      <c r="J426" s="220"/>
      <c r="K426" s="220"/>
      <c r="L426" s="221"/>
      <c r="M426" s="196" t="s">
        <v>56</v>
      </c>
      <c r="N426" s="222">
        <f t="shared" si="158"/>
        <v>6062</v>
      </c>
      <c r="O426" s="233">
        <v>0</v>
      </c>
      <c r="P426" s="234">
        <v>0</v>
      </c>
      <c r="Q426" s="200"/>
      <c r="R426" s="199"/>
      <c r="S426" s="242">
        <f t="shared" si="175"/>
        <v>0</v>
      </c>
      <c r="T426" s="210">
        <f t="shared" si="171"/>
        <v>0</v>
      </c>
      <c r="U426" s="196"/>
      <c r="V426" s="225">
        <v>0</v>
      </c>
      <c r="W426" s="226">
        <v>0</v>
      </c>
      <c r="X426" s="227">
        <v>0</v>
      </c>
      <c r="Y426" s="226">
        <v>0</v>
      </c>
      <c r="Z426" s="227">
        <v>0</v>
      </c>
      <c r="AA426" s="228">
        <v>0</v>
      </c>
      <c r="AB426" s="196"/>
      <c r="AC426" s="233">
        <v>0</v>
      </c>
      <c r="AD426" s="234">
        <v>0</v>
      </c>
      <c r="AE426" s="302"/>
      <c r="AF426" s="224"/>
      <c r="AG426" s="242">
        <f t="shared" si="176"/>
        <v>0</v>
      </c>
      <c r="AH426" s="210">
        <f t="shared" si="172"/>
        <v>0</v>
      </c>
      <c r="AI426" s="196"/>
      <c r="AJ426" s="229">
        <f t="shared" si="149"/>
        <v>6062</v>
      </c>
      <c r="AK426" s="233">
        <v>0</v>
      </c>
      <c r="AL426" s="234">
        <v>0</v>
      </c>
      <c r="AM426" s="201">
        <f t="shared" si="177"/>
        <v>0</v>
      </c>
      <c r="AN426" s="209">
        <f t="shared" si="177"/>
        <v>0</v>
      </c>
      <c r="AO426" s="201">
        <f t="shared" si="174"/>
        <v>0</v>
      </c>
      <c r="AP426" s="202">
        <f t="shared" si="173"/>
        <v>0</v>
      </c>
      <c r="AQ426" s="7"/>
      <c r="AR426" s="211">
        <f t="shared" si="165"/>
        <v>0</v>
      </c>
      <c r="AS426" s="212">
        <f t="shared" si="166"/>
        <v>0</v>
      </c>
      <c r="AT426" s="213">
        <f t="shared" si="167"/>
        <v>0</v>
      </c>
      <c r="AU426" s="7"/>
      <c r="AV426" s="7"/>
      <c r="AW426" s="214"/>
      <c r="AX426" s="214"/>
      <c r="AY426" s="7"/>
      <c r="AZ426" s="7"/>
      <c r="BA426" s="7"/>
      <c r="BB426" s="7"/>
      <c r="BC426" s="7"/>
      <c r="BD426" s="7"/>
    </row>
    <row r="427" spans="1:56" x14ac:dyDescent="0.25">
      <c r="A427" s="218">
        <v>6063</v>
      </c>
      <c r="B427" s="336" t="s">
        <v>461</v>
      </c>
      <c r="C427" s="220"/>
      <c r="D427" s="220"/>
      <c r="E427" s="220"/>
      <c r="F427" s="220"/>
      <c r="G427" s="220"/>
      <c r="H427" s="220"/>
      <c r="I427" s="220"/>
      <c r="J427" s="220"/>
      <c r="K427" s="220"/>
      <c r="L427" s="221"/>
      <c r="M427" s="196" t="s">
        <v>56</v>
      </c>
      <c r="N427" s="222">
        <f t="shared" si="158"/>
        <v>6063</v>
      </c>
      <c r="O427" s="233">
        <v>0</v>
      </c>
      <c r="P427" s="234">
        <v>0</v>
      </c>
      <c r="Q427" s="200"/>
      <c r="R427" s="199"/>
      <c r="S427" s="242">
        <f t="shared" si="175"/>
        <v>0</v>
      </c>
      <c r="T427" s="210">
        <f t="shared" si="171"/>
        <v>0</v>
      </c>
      <c r="U427" s="196"/>
      <c r="V427" s="225">
        <v>0</v>
      </c>
      <c r="W427" s="226">
        <v>0</v>
      </c>
      <c r="X427" s="227">
        <v>0</v>
      </c>
      <c r="Y427" s="226">
        <v>0</v>
      </c>
      <c r="Z427" s="227">
        <v>0</v>
      </c>
      <c r="AA427" s="228">
        <v>0</v>
      </c>
      <c r="AB427" s="196"/>
      <c r="AC427" s="233">
        <v>0</v>
      </c>
      <c r="AD427" s="234">
        <v>0</v>
      </c>
      <c r="AE427" s="302"/>
      <c r="AF427" s="224"/>
      <c r="AG427" s="242">
        <f t="shared" si="176"/>
        <v>0</v>
      </c>
      <c r="AH427" s="210">
        <f t="shared" si="172"/>
        <v>0</v>
      </c>
      <c r="AI427" s="196"/>
      <c r="AJ427" s="229">
        <f t="shared" si="149"/>
        <v>6063</v>
      </c>
      <c r="AK427" s="233">
        <v>0</v>
      </c>
      <c r="AL427" s="234">
        <v>0</v>
      </c>
      <c r="AM427" s="201">
        <f t="shared" si="177"/>
        <v>0</v>
      </c>
      <c r="AN427" s="209">
        <f t="shared" si="177"/>
        <v>0</v>
      </c>
      <c r="AO427" s="201">
        <f t="shared" si="174"/>
        <v>0</v>
      </c>
      <c r="AP427" s="202">
        <f t="shared" si="173"/>
        <v>0</v>
      </c>
      <c r="AQ427" s="7"/>
      <c r="AR427" s="211">
        <f t="shared" si="165"/>
        <v>0</v>
      </c>
      <c r="AS427" s="212">
        <f t="shared" si="166"/>
        <v>0</v>
      </c>
      <c r="AT427" s="213">
        <f t="shared" si="167"/>
        <v>0</v>
      </c>
      <c r="AU427" s="7"/>
      <c r="AV427" s="7"/>
      <c r="AW427" s="214"/>
      <c r="AX427" s="214"/>
      <c r="AY427" s="7"/>
      <c r="AZ427" s="7"/>
      <c r="BA427" s="7"/>
      <c r="BB427" s="7"/>
      <c r="BC427" s="7"/>
      <c r="BD427" s="7"/>
    </row>
    <row r="428" spans="1:56" x14ac:dyDescent="0.25">
      <c r="A428" s="218">
        <v>6064</v>
      </c>
      <c r="B428" s="336" t="s">
        <v>462</v>
      </c>
      <c r="C428" s="220"/>
      <c r="D428" s="220"/>
      <c r="E428" s="220"/>
      <c r="F428" s="220"/>
      <c r="G428" s="220"/>
      <c r="H428" s="220"/>
      <c r="I428" s="220"/>
      <c r="J428" s="220"/>
      <c r="K428" s="220"/>
      <c r="L428" s="221"/>
      <c r="M428" s="196" t="s">
        <v>56</v>
      </c>
      <c r="N428" s="222">
        <f t="shared" si="158"/>
        <v>6064</v>
      </c>
      <c r="O428" s="233">
        <v>0</v>
      </c>
      <c r="P428" s="234">
        <v>0</v>
      </c>
      <c r="Q428" s="200"/>
      <c r="R428" s="199"/>
      <c r="S428" s="242">
        <f t="shared" si="175"/>
        <v>0</v>
      </c>
      <c r="T428" s="210">
        <f t="shared" si="171"/>
        <v>0</v>
      </c>
      <c r="U428" s="196"/>
      <c r="V428" s="225">
        <v>0</v>
      </c>
      <c r="W428" s="226">
        <v>0</v>
      </c>
      <c r="X428" s="227">
        <v>0</v>
      </c>
      <c r="Y428" s="226">
        <v>0</v>
      </c>
      <c r="Z428" s="227">
        <v>0</v>
      </c>
      <c r="AA428" s="228">
        <v>0</v>
      </c>
      <c r="AB428" s="196"/>
      <c r="AC428" s="233">
        <v>0</v>
      </c>
      <c r="AD428" s="234">
        <v>0</v>
      </c>
      <c r="AE428" s="302"/>
      <c r="AF428" s="224"/>
      <c r="AG428" s="242">
        <f t="shared" si="176"/>
        <v>0</v>
      </c>
      <c r="AH428" s="210">
        <f t="shared" si="172"/>
        <v>0</v>
      </c>
      <c r="AI428" s="196"/>
      <c r="AJ428" s="229">
        <f t="shared" si="149"/>
        <v>6064</v>
      </c>
      <c r="AK428" s="233">
        <v>0</v>
      </c>
      <c r="AL428" s="234">
        <v>0</v>
      </c>
      <c r="AM428" s="201">
        <f t="shared" si="177"/>
        <v>0</v>
      </c>
      <c r="AN428" s="209">
        <f t="shared" si="177"/>
        <v>0</v>
      </c>
      <c r="AO428" s="201">
        <f t="shared" si="174"/>
        <v>0</v>
      </c>
      <c r="AP428" s="202">
        <f t="shared" si="173"/>
        <v>0</v>
      </c>
      <c r="AQ428" s="7"/>
      <c r="AR428" s="211">
        <f t="shared" si="165"/>
        <v>0</v>
      </c>
      <c r="AS428" s="212">
        <f t="shared" si="166"/>
        <v>0</v>
      </c>
      <c r="AT428" s="213">
        <f t="shared" si="167"/>
        <v>0</v>
      </c>
      <c r="AU428" s="7"/>
      <c r="AV428" s="7"/>
      <c r="AW428" s="214"/>
      <c r="AX428" s="214"/>
      <c r="AY428" s="7"/>
      <c r="AZ428" s="7"/>
      <c r="BA428" s="7"/>
      <c r="BB428" s="7"/>
      <c r="BC428" s="7"/>
      <c r="BD428" s="7"/>
    </row>
    <row r="429" spans="1:56" x14ac:dyDescent="0.25">
      <c r="A429" s="218">
        <v>6065</v>
      </c>
      <c r="B429" s="336" t="s">
        <v>463</v>
      </c>
      <c r="C429" s="220"/>
      <c r="D429" s="220"/>
      <c r="E429" s="220"/>
      <c r="F429" s="220"/>
      <c r="G429" s="220"/>
      <c r="H429" s="220"/>
      <c r="I429" s="220"/>
      <c r="J429" s="220"/>
      <c r="K429" s="220"/>
      <c r="L429" s="221"/>
      <c r="M429" s="196" t="s">
        <v>56</v>
      </c>
      <c r="N429" s="222">
        <f t="shared" si="158"/>
        <v>6065</v>
      </c>
      <c r="O429" s="233">
        <v>0</v>
      </c>
      <c r="P429" s="234">
        <v>0</v>
      </c>
      <c r="Q429" s="200"/>
      <c r="R429" s="199"/>
      <c r="S429" s="242">
        <f t="shared" si="175"/>
        <v>0</v>
      </c>
      <c r="T429" s="210">
        <f t="shared" si="171"/>
        <v>0</v>
      </c>
      <c r="U429" s="196"/>
      <c r="V429" s="225">
        <v>0</v>
      </c>
      <c r="W429" s="226">
        <v>0</v>
      </c>
      <c r="X429" s="227">
        <v>0</v>
      </c>
      <c r="Y429" s="226">
        <v>0</v>
      </c>
      <c r="Z429" s="227">
        <v>0</v>
      </c>
      <c r="AA429" s="228">
        <v>0</v>
      </c>
      <c r="AB429" s="196"/>
      <c r="AC429" s="233">
        <v>0</v>
      </c>
      <c r="AD429" s="234">
        <v>0</v>
      </c>
      <c r="AE429" s="302"/>
      <c r="AF429" s="224"/>
      <c r="AG429" s="242">
        <f t="shared" si="176"/>
        <v>0</v>
      </c>
      <c r="AH429" s="210">
        <f t="shared" si="172"/>
        <v>0</v>
      </c>
      <c r="AI429" s="196"/>
      <c r="AJ429" s="229">
        <f t="shared" si="149"/>
        <v>6065</v>
      </c>
      <c r="AK429" s="233">
        <v>0</v>
      </c>
      <c r="AL429" s="234">
        <v>0</v>
      </c>
      <c r="AM429" s="201">
        <f t="shared" si="177"/>
        <v>0</v>
      </c>
      <c r="AN429" s="209">
        <f t="shared" si="177"/>
        <v>0</v>
      </c>
      <c r="AO429" s="201">
        <f t="shared" si="174"/>
        <v>0</v>
      </c>
      <c r="AP429" s="202">
        <f t="shared" si="173"/>
        <v>0</v>
      </c>
      <c r="AQ429" s="7"/>
      <c r="AR429" s="211">
        <f t="shared" si="165"/>
        <v>0</v>
      </c>
      <c r="AS429" s="212">
        <f t="shared" si="166"/>
        <v>0</v>
      </c>
      <c r="AT429" s="213">
        <f t="shared" si="167"/>
        <v>0</v>
      </c>
      <c r="AU429" s="7"/>
      <c r="AV429" s="7"/>
      <c r="AW429" s="214"/>
      <c r="AX429" s="214"/>
      <c r="AY429" s="7"/>
      <c r="AZ429" s="7"/>
      <c r="BA429" s="7"/>
      <c r="BB429" s="7"/>
      <c r="BC429" s="7"/>
      <c r="BD429" s="7"/>
    </row>
    <row r="430" spans="1:56" x14ac:dyDescent="0.25">
      <c r="A430" s="218">
        <v>6067</v>
      </c>
      <c r="B430" s="336" t="s">
        <v>464</v>
      </c>
      <c r="C430" s="220"/>
      <c r="D430" s="220"/>
      <c r="E430" s="220"/>
      <c r="F430" s="220"/>
      <c r="G430" s="220"/>
      <c r="H430" s="220"/>
      <c r="I430" s="220"/>
      <c r="J430" s="220"/>
      <c r="K430" s="220"/>
      <c r="L430" s="221"/>
      <c r="M430" s="196" t="s">
        <v>56</v>
      </c>
      <c r="N430" s="222">
        <f t="shared" si="158"/>
        <v>6067</v>
      </c>
      <c r="O430" s="233">
        <v>0</v>
      </c>
      <c r="P430" s="234">
        <v>0</v>
      </c>
      <c r="Q430" s="200"/>
      <c r="R430" s="199"/>
      <c r="S430" s="242">
        <f t="shared" si="175"/>
        <v>0</v>
      </c>
      <c r="T430" s="210">
        <f t="shared" si="171"/>
        <v>0</v>
      </c>
      <c r="U430" s="196"/>
      <c r="V430" s="225">
        <v>0</v>
      </c>
      <c r="W430" s="226">
        <v>0</v>
      </c>
      <c r="X430" s="227">
        <v>0</v>
      </c>
      <c r="Y430" s="226">
        <v>0</v>
      </c>
      <c r="Z430" s="227">
        <v>0</v>
      </c>
      <c r="AA430" s="228">
        <v>0</v>
      </c>
      <c r="AB430" s="196"/>
      <c r="AC430" s="233">
        <v>0</v>
      </c>
      <c r="AD430" s="234">
        <v>0</v>
      </c>
      <c r="AE430" s="302"/>
      <c r="AF430" s="224"/>
      <c r="AG430" s="242">
        <f t="shared" si="176"/>
        <v>0</v>
      </c>
      <c r="AH430" s="210">
        <f t="shared" si="172"/>
        <v>0</v>
      </c>
      <c r="AI430" s="196"/>
      <c r="AJ430" s="229">
        <f t="shared" si="149"/>
        <v>6067</v>
      </c>
      <c r="AK430" s="233">
        <v>0</v>
      </c>
      <c r="AL430" s="234">
        <v>0</v>
      </c>
      <c r="AM430" s="201">
        <f t="shared" si="177"/>
        <v>0</v>
      </c>
      <c r="AN430" s="209">
        <f t="shared" si="177"/>
        <v>0</v>
      </c>
      <c r="AO430" s="201">
        <f t="shared" si="174"/>
        <v>0</v>
      </c>
      <c r="AP430" s="202">
        <f t="shared" si="173"/>
        <v>0</v>
      </c>
      <c r="AQ430" s="7"/>
      <c r="AR430" s="211">
        <f t="shared" si="165"/>
        <v>0</v>
      </c>
      <c r="AS430" s="212">
        <f t="shared" si="166"/>
        <v>0</v>
      </c>
      <c r="AT430" s="213">
        <f t="shared" si="167"/>
        <v>0</v>
      </c>
      <c r="AU430" s="7"/>
      <c r="AV430" s="7"/>
      <c r="AW430" s="214"/>
      <c r="AX430" s="214"/>
      <c r="AY430" s="7"/>
      <c r="AZ430" s="7"/>
      <c r="BA430" s="7"/>
      <c r="BB430" s="7"/>
      <c r="BC430" s="7"/>
      <c r="BD430" s="7"/>
    </row>
    <row r="431" spans="1:56" x14ac:dyDescent="0.25">
      <c r="A431" s="218">
        <v>6068</v>
      </c>
      <c r="B431" s="336" t="s">
        <v>465</v>
      </c>
      <c r="C431" s="220"/>
      <c r="D431" s="220"/>
      <c r="E431" s="220"/>
      <c r="F431" s="220"/>
      <c r="G431" s="220"/>
      <c r="H431" s="220"/>
      <c r="I431" s="220"/>
      <c r="J431" s="220"/>
      <c r="K431" s="220"/>
      <c r="L431" s="221"/>
      <c r="M431" s="196" t="s">
        <v>56</v>
      </c>
      <c r="N431" s="222">
        <f t="shared" si="158"/>
        <v>6068</v>
      </c>
      <c r="O431" s="233">
        <v>0</v>
      </c>
      <c r="P431" s="234">
        <v>0</v>
      </c>
      <c r="Q431" s="200"/>
      <c r="R431" s="199"/>
      <c r="S431" s="242">
        <f t="shared" si="175"/>
        <v>0</v>
      </c>
      <c r="T431" s="210">
        <f t="shared" si="171"/>
        <v>0</v>
      </c>
      <c r="U431" s="196"/>
      <c r="V431" s="225">
        <v>0</v>
      </c>
      <c r="W431" s="226">
        <v>0</v>
      </c>
      <c r="X431" s="227">
        <v>0</v>
      </c>
      <c r="Y431" s="226">
        <v>0</v>
      </c>
      <c r="Z431" s="227">
        <v>0</v>
      </c>
      <c r="AA431" s="228">
        <v>0</v>
      </c>
      <c r="AB431" s="196"/>
      <c r="AC431" s="233">
        <v>0</v>
      </c>
      <c r="AD431" s="234">
        <v>0</v>
      </c>
      <c r="AE431" s="302"/>
      <c r="AF431" s="224"/>
      <c r="AG431" s="242">
        <f t="shared" si="176"/>
        <v>0</v>
      </c>
      <c r="AH431" s="210">
        <f t="shared" si="172"/>
        <v>0</v>
      </c>
      <c r="AI431" s="196"/>
      <c r="AJ431" s="229">
        <f t="shared" si="149"/>
        <v>6068</v>
      </c>
      <c r="AK431" s="233">
        <v>0</v>
      </c>
      <c r="AL431" s="234">
        <v>0</v>
      </c>
      <c r="AM431" s="201">
        <f t="shared" si="177"/>
        <v>0</v>
      </c>
      <c r="AN431" s="209">
        <f t="shared" si="177"/>
        <v>0</v>
      </c>
      <c r="AO431" s="201">
        <f t="shared" si="174"/>
        <v>0</v>
      </c>
      <c r="AP431" s="202">
        <f t="shared" si="173"/>
        <v>0</v>
      </c>
      <c r="AQ431" s="7"/>
      <c r="AR431" s="211">
        <f t="shared" si="165"/>
        <v>0</v>
      </c>
      <c r="AS431" s="212">
        <f t="shared" si="166"/>
        <v>0</v>
      </c>
      <c r="AT431" s="213">
        <f t="shared" si="167"/>
        <v>0</v>
      </c>
      <c r="AU431" s="7"/>
      <c r="AV431" s="7"/>
      <c r="AW431" s="214"/>
      <c r="AX431" s="214"/>
      <c r="AY431" s="7"/>
      <c r="AZ431" s="7"/>
      <c r="BA431" s="7"/>
      <c r="BB431" s="7"/>
      <c r="BC431" s="7"/>
      <c r="BD431" s="7"/>
    </row>
    <row r="432" spans="1:56" x14ac:dyDescent="0.25">
      <c r="A432" s="218">
        <v>6069</v>
      </c>
      <c r="B432" s="336" t="s">
        <v>466</v>
      </c>
      <c r="C432" s="220"/>
      <c r="D432" s="220"/>
      <c r="E432" s="220"/>
      <c r="F432" s="220"/>
      <c r="G432" s="220"/>
      <c r="H432" s="220"/>
      <c r="I432" s="220"/>
      <c r="J432" s="220"/>
      <c r="K432" s="220"/>
      <c r="L432" s="221"/>
      <c r="M432" s="196" t="s">
        <v>56</v>
      </c>
      <c r="N432" s="222">
        <f t="shared" si="158"/>
        <v>6069</v>
      </c>
      <c r="O432" s="233">
        <v>0</v>
      </c>
      <c r="P432" s="234">
        <v>0</v>
      </c>
      <c r="Q432" s="200"/>
      <c r="R432" s="199"/>
      <c r="S432" s="242">
        <f t="shared" si="175"/>
        <v>0</v>
      </c>
      <c r="T432" s="210">
        <f t="shared" si="171"/>
        <v>0</v>
      </c>
      <c r="U432" s="196"/>
      <c r="V432" s="225">
        <v>0</v>
      </c>
      <c r="W432" s="226">
        <v>0</v>
      </c>
      <c r="X432" s="227">
        <v>0</v>
      </c>
      <c r="Y432" s="226">
        <v>0</v>
      </c>
      <c r="Z432" s="227">
        <v>0</v>
      </c>
      <c r="AA432" s="228">
        <v>0</v>
      </c>
      <c r="AB432" s="196"/>
      <c r="AC432" s="233">
        <v>0</v>
      </c>
      <c r="AD432" s="234">
        <v>0</v>
      </c>
      <c r="AE432" s="302"/>
      <c r="AF432" s="224"/>
      <c r="AG432" s="242">
        <f t="shared" si="176"/>
        <v>0</v>
      </c>
      <c r="AH432" s="210">
        <f t="shared" si="172"/>
        <v>0</v>
      </c>
      <c r="AI432" s="196"/>
      <c r="AJ432" s="229">
        <f t="shared" si="149"/>
        <v>6069</v>
      </c>
      <c r="AK432" s="233">
        <v>0</v>
      </c>
      <c r="AL432" s="234">
        <v>0</v>
      </c>
      <c r="AM432" s="201">
        <f t="shared" si="177"/>
        <v>0</v>
      </c>
      <c r="AN432" s="209">
        <f t="shared" si="177"/>
        <v>0</v>
      </c>
      <c r="AO432" s="201">
        <f t="shared" si="174"/>
        <v>0</v>
      </c>
      <c r="AP432" s="202">
        <f t="shared" si="173"/>
        <v>0</v>
      </c>
      <c r="AQ432" s="7"/>
      <c r="AR432" s="211">
        <f t="shared" si="165"/>
        <v>0</v>
      </c>
      <c r="AS432" s="212">
        <f t="shared" si="166"/>
        <v>0</v>
      </c>
      <c r="AT432" s="213">
        <f t="shared" si="167"/>
        <v>0</v>
      </c>
      <c r="AU432" s="7"/>
      <c r="AV432" s="7"/>
      <c r="AW432" s="214"/>
      <c r="AX432" s="214"/>
      <c r="AY432" s="7"/>
      <c r="AZ432" s="7"/>
      <c r="BA432" s="7"/>
      <c r="BB432" s="7"/>
      <c r="BC432" s="7"/>
      <c r="BD432" s="7"/>
    </row>
    <row r="433" spans="1:56" x14ac:dyDescent="0.25">
      <c r="A433" s="218">
        <v>6071</v>
      </c>
      <c r="B433" s="336" t="s">
        <v>467</v>
      </c>
      <c r="C433" s="220"/>
      <c r="D433" s="220"/>
      <c r="E433" s="220"/>
      <c r="F433" s="220"/>
      <c r="G433" s="220"/>
      <c r="H433" s="220"/>
      <c r="I433" s="220"/>
      <c r="J433" s="220"/>
      <c r="K433" s="220"/>
      <c r="L433" s="221"/>
      <c r="M433" s="196" t="s">
        <v>56</v>
      </c>
      <c r="N433" s="222">
        <f t="shared" si="158"/>
        <v>6071</v>
      </c>
      <c r="O433" s="233">
        <v>0</v>
      </c>
      <c r="P433" s="234">
        <v>0</v>
      </c>
      <c r="Q433" s="200"/>
      <c r="R433" s="199"/>
      <c r="S433" s="242">
        <f t="shared" si="175"/>
        <v>0</v>
      </c>
      <c r="T433" s="210">
        <f t="shared" si="171"/>
        <v>0</v>
      </c>
      <c r="U433" s="196"/>
      <c r="V433" s="225">
        <v>0</v>
      </c>
      <c r="W433" s="226">
        <v>0</v>
      </c>
      <c r="X433" s="227">
        <v>0</v>
      </c>
      <c r="Y433" s="226">
        <v>0</v>
      </c>
      <c r="Z433" s="227">
        <v>0</v>
      </c>
      <c r="AA433" s="228">
        <v>0</v>
      </c>
      <c r="AB433" s="196"/>
      <c r="AC433" s="233">
        <v>0</v>
      </c>
      <c r="AD433" s="234">
        <v>0</v>
      </c>
      <c r="AE433" s="302"/>
      <c r="AF433" s="224"/>
      <c r="AG433" s="242">
        <f t="shared" si="176"/>
        <v>0</v>
      </c>
      <c r="AH433" s="210">
        <f t="shared" si="172"/>
        <v>0</v>
      </c>
      <c r="AI433" s="196"/>
      <c r="AJ433" s="229">
        <f t="shared" si="149"/>
        <v>6071</v>
      </c>
      <c r="AK433" s="233">
        <v>0</v>
      </c>
      <c r="AL433" s="234">
        <v>0</v>
      </c>
      <c r="AM433" s="201">
        <f t="shared" si="177"/>
        <v>0</v>
      </c>
      <c r="AN433" s="209">
        <f t="shared" si="177"/>
        <v>0</v>
      </c>
      <c r="AO433" s="201">
        <f t="shared" si="174"/>
        <v>0</v>
      </c>
      <c r="AP433" s="202">
        <f t="shared" si="173"/>
        <v>0</v>
      </c>
      <c r="AQ433" s="7"/>
      <c r="AR433" s="211">
        <f t="shared" si="165"/>
        <v>0</v>
      </c>
      <c r="AS433" s="212">
        <f t="shared" si="166"/>
        <v>0</v>
      </c>
      <c r="AT433" s="213">
        <f t="shared" si="167"/>
        <v>0</v>
      </c>
      <c r="AU433" s="7"/>
      <c r="AV433" s="7"/>
      <c r="AW433" s="214"/>
      <c r="AX433" s="214"/>
      <c r="AY433" s="7"/>
      <c r="AZ433" s="7"/>
      <c r="BA433" s="7"/>
      <c r="BB433" s="7"/>
      <c r="BC433" s="7"/>
      <c r="BD433" s="7"/>
    </row>
    <row r="434" spans="1:56" x14ac:dyDescent="0.25">
      <c r="A434" s="218">
        <v>6072</v>
      </c>
      <c r="B434" s="336" t="s">
        <v>468</v>
      </c>
      <c r="C434" s="220"/>
      <c r="D434" s="220"/>
      <c r="E434" s="220"/>
      <c r="F434" s="220"/>
      <c r="G434" s="220"/>
      <c r="H434" s="220"/>
      <c r="I434" s="220"/>
      <c r="J434" s="220"/>
      <c r="K434" s="220"/>
      <c r="L434" s="221"/>
      <c r="M434" s="196" t="s">
        <v>56</v>
      </c>
      <c r="N434" s="222">
        <f t="shared" si="158"/>
        <v>6072</v>
      </c>
      <c r="O434" s="233">
        <v>0</v>
      </c>
      <c r="P434" s="234">
        <v>0</v>
      </c>
      <c r="Q434" s="200"/>
      <c r="R434" s="199"/>
      <c r="S434" s="242">
        <f t="shared" si="175"/>
        <v>0</v>
      </c>
      <c r="T434" s="210">
        <f t="shared" si="171"/>
        <v>0</v>
      </c>
      <c r="U434" s="196"/>
      <c r="V434" s="225">
        <v>0</v>
      </c>
      <c r="W434" s="226">
        <v>0</v>
      </c>
      <c r="X434" s="227">
        <v>0</v>
      </c>
      <c r="Y434" s="226">
        <v>0</v>
      </c>
      <c r="Z434" s="227">
        <v>0</v>
      </c>
      <c r="AA434" s="228">
        <v>0</v>
      </c>
      <c r="AB434" s="196"/>
      <c r="AC434" s="233">
        <v>0</v>
      </c>
      <c r="AD434" s="234">
        <v>0</v>
      </c>
      <c r="AE434" s="302"/>
      <c r="AF434" s="224"/>
      <c r="AG434" s="242">
        <f t="shared" si="176"/>
        <v>0</v>
      </c>
      <c r="AH434" s="210">
        <f t="shared" si="172"/>
        <v>0</v>
      </c>
      <c r="AI434" s="196"/>
      <c r="AJ434" s="229">
        <f t="shared" si="149"/>
        <v>6072</v>
      </c>
      <c r="AK434" s="233">
        <v>0</v>
      </c>
      <c r="AL434" s="234">
        <v>0</v>
      </c>
      <c r="AM434" s="201">
        <f t="shared" si="177"/>
        <v>0</v>
      </c>
      <c r="AN434" s="209">
        <f t="shared" si="177"/>
        <v>0</v>
      </c>
      <c r="AO434" s="201">
        <f t="shared" si="174"/>
        <v>0</v>
      </c>
      <c r="AP434" s="202">
        <f t="shared" si="173"/>
        <v>0</v>
      </c>
      <c r="AQ434" s="7"/>
      <c r="AR434" s="211">
        <f t="shared" si="165"/>
        <v>0</v>
      </c>
      <c r="AS434" s="212">
        <f t="shared" si="166"/>
        <v>0</v>
      </c>
      <c r="AT434" s="213">
        <f t="shared" si="167"/>
        <v>0</v>
      </c>
      <c r="AU434" s="7"/>
      <c r="AV434" s="7"/>
      <c r="AW434" s="214"/>
      <c r="AX434" s="214"/>
      <c r="AY434" s="7"/>
      <c r="AZ434" s="7"/>
      <c r="BA434" s="7"/>
      <c r="BB434" s="7"/>
      <c r="BC434" s="7"/>
      <c r="BD434" s="7"/>
    </row>
    <row r="435" spans="1:56" x14ac:dyDescent="0.25">
      <c r="A435" s="218">
        <v>6073</v>
      </c>
      <c r="B435" s="336" t="s">
        <v>469</v>
      </c>
      <c r="C435" s="220"/>
      <c r="D435" s="220"/>
      <c r="E435" s="220"/>
      <c r="F435" s="220"/>
      <c r="G435" s="220"/>
      <c r="H435" s="220"/>
      <c r="I435" s="220"/>
      <c r="J435" s="220"/>
      <c r="K435" s="220"/>
      <c r="L435" s="221"/>
      <c r="M435" s="196" t="s">
        <v>56</v>
      </c>
      <c r="N435" s="222">
        <f t="shared" si="158"/>
        <v>6073</v>
      </c>
      <c r="O435" s="233">
        <v>0</v>
      </c>
      <c r="P435" s="234">
        <v>0</v>
      </c>
      <c r="Q435" s="200"/>
      <c r="R435" s="199"/>
      <c r="S435" s="242">
        <f t="shared" si="175"/>
        <v>0</v>
      </c>
      <c r="T435" s="210">
        <f t="shared" si="171"/>
        <v>0</v>
      </c>
      <c r="U435" s="196"/>
      <c r="V435" s="225">
        <v>0</v>
      </c>
      <c r="W435" s="226">
        <v>0</v>
      </c>
      <c r="X435" s="227">
        <v>0</v>
      </c>
      <c r="Y435" s="226">
        <v>0</v>
      </c>
      <c r="Z435" s="227">
        <v>0</v>
      </c>
      <c r="AA435" s="228">
        <v>0</v>
      </c>
      <c r="AB435" s="196"/>
      <c r="AC435" s="233">
        <v>0</v>
      </c>
      <c r="AD435" s="234">
        <v>0</v>
      </c>
      <c r="AE435" s="302"/>
      <c r="AF435" s="224"/>
      <c r="AG435" s="242">
        <f t="shared" si="176"/>
        <v>0</v>
      </c>
      <c r="AH435" s="210">
        <f t="shared" si="172"/>
        <v>0</v>
      </c>
      <c r="AI435" s="196"/>
      <c r="AJ435" s="229">
        <f t="shared" si="149"/>
        <v>6073</v>
      </c>
      <c r="AK435" s="233">
        <v>0</v>
      </c>
      <c r="AL435" s="234">
        <v>0</v>
      </c>
      <c r="AM435" s="201">
        <f t="shared" si="177"/>
        <v>0</v>
      </c>
      <c r="AN435" s="209">
        <f t="shared" si="177"/>
        <v>0</v>
      </c>
      <c r="AO435" s="201">
        <f t="shared" si="174"/>
        <v>0</v>
      </c>
      <c r="AP435" s="202">
        <f t="shared" si="173"/>
        <v>0</v>
      </c>
      <c r="AQ435" s="7"/>
      <c r="AR435" s="211">
        <f t="shared" si="165"/>
        <v>0</v>
      </c>
      <c r="AS435" s="212">
        <f t="shared" si="166"/>
        <v>0</v>
      </c>
      <c r="AT435" s="213">
        <f t="shared" si="167"/>
        <v>0</v>
      </c>
      <c r="AU435" s="7"/>
      <c r="AV435" s="7"/>
      <c r="AW435" s="214"/>
      <c r="AX435" s="214"/>
      <c r="AY435" s="7"/>
      <c r="AZ435" s="7"/>
      <c r="BA435" s="7"/>
      <c r="BB435" s="7"/>
      <c r="BC435" s="7"/>
      <c r="BD435" s="7"/>
    </row>
    <row r="436" spans="1:56" x14ac:dyDescent="0.25">
      <c r="A436" s="218">
        <v>6074</v>
      </c>
      <c r="B436" s="336" t="s">
        <v>470</v>
      </c>
      <c r="C436" s="220"/>
      <c r="D436" s="220"/>
      <c r="E436" s="220"/>
      <c r="F436" s="220"/>
      <c r="G436" s="220"/>
      <c r="H436" s="220"/>
      <c r="I436" s="220"/>
      <c r="J436" s="220"/>
      <c r="K436" s="220"/>
      <c r="L436" s="221"/>
      <c r="M436" s="196" t="s">
        <v>56</v>
      </c>
      <c r="N436" s="222">
        <f t="shared" si="158"/>
        <v>6074</v>
      </c>
      <c r="O436" s="233">
        <v>0</v>
      </c>
      <c r="P436" s="234">
        <v>0</v>
      </c>
      <c r="Q436" s="200"/>
      <c r="R436" s="199"/>
      <c r="S436" s="242">
        <f t="shared" si="175"/>
        <v>0</v>
      </c>
      <c r="T436" s="210">
        <f t="shared" si="171"/>
        <v>0</v>
      </c>
      <c r="U436" s="196"/>
      <c r="V436" s="225">
        <v>0</v>
      </c>
      <c r="W436" s="226">
        <v>0</v>
      </c>
      <c r="X436" s="227">
        <v>0</v>
      </c>
      <c r="Y436" s="226">
        <v>0</v>
      </c>
      <c r="Z436" s="227">
        <v>0</v>
      </c>
      <c r="AA436" s="228">
        <v>0</v>
      </c>
      <c r="AB436" s="196"/>
      <c r="AC436" s="233">
        <v>0</v>
      </c>
      <c r="AD436" s="234">
        <v>0</v>
      </c>
      <c r="AE436" s="302"/>
      <c r="AF436" s="224"/>
      <c r="AG436" s="242">
        <f t="shared" si="176"/>
        <v>0</v>
      </c>
      <c r="AH436" s="210">
        <f t="shared" si="172"/>
        <v>0</v>
      </c>
      <c r="AI436" s="196"/>
      <c r="AJ436" s="229">
        <f t="shared" si="149"/>
        <v>6074</v>
      </c>
      <c r="AK436" s="233">
        <v>0</v>
      </c>
      <c r="AL436" s="234">
        <v>0</v>
      </c>
      <c r="AM436" s="201">
        <f t="shared" si="177"/>
        <v>0</v>
      </c>
      <c r="AN436" s="209">
        <f t="shared" si="177"/>
        <v>0</v>
      </c>
      <c r="AO436" s="201">
        <f t="shared" si="174"/>
        <v>0</v>
      </c>
      <c r="AP436" s="202">
        <f t="shared" si="173"/>
        <v>0</v>
      </c>
      <c r="AQ436" s="7"/>
      <c r="AR436" s="211">
        <f t="shared" si="165"/>
        <v>0</v>
      </c>
      <c r="AS436" s="212">
        <f t="shared" si="166"/>
        <v>0</v>
      </c>
      <c r="AT436" s="213">
        <f t="shared" si="167"/>
        <v>0</v>
      </c>
      <c r="AU436" s="7"/>
      <c r="AV436" s="7"/>
      <c r="AW436" s="214"/>
      <c r="AX436" s="214"/>
      <c r="AY436" s="7"/>
      <c r="AZ436" s="7"/>
      <c r="BA436" s="7"/>
      <c r="BB436" s="7"/>
      <c r="BC436" s="7"/>
      <c r="BD436" s="7"/>
    </row>
    <row r="437" spans="1:56" x14ac:dyDescent="0.25">
      <c r="A437" s="218">
        <v>6075</v>
      </c>
      <c r="B437" s="336" t="s">
        <v>471</v>
      </c>
      <c r="C437" s="220"/>
      <c r="D437" s="220"/>
      <c r="E437" s="220"/>
      <c r="F437" s="220"/>
      <c r="G437" s="220"/>
      <c r="H437" s="220"/>
      <c r="I437" s="220"/>
      <c r="J437" s="220"/>
      <c r="K437" s="220"/>
      <c r="L437" s="221"/>
      <c r="M437" s="196" t="s">
        <v>56</v>
      </c>
      <c r="N437" s="222">
        <f t="shared" si="158"/>
        <v>6075</v>
      </c>
      <c r="O437" s="233">
        <v>0</v>
      </c>
      <c r="P437" s="234">
        <v>0</v>
      </c>
      <c r="Q437" s="200"/>
      <c r="R437" s="199"/>
      <c r="S437" s="242">
        <f t="shared" si="175"/>
        <v>0</v>
      </c>
      <c r="T437" s="210">
        <f t="shared" si="171"/>
        <v>0</v>
      </c>
      <c r="U437" s="196"/>
      <c r="V437" s="225">
        <v>0</v>
      </c>
      <c r="W437" s="226">
        <v>0</v>
      </c>
      <c r="X437" s="227">
        <v>0</v>
      </c>
      <c r="Y437" s="226">
        <v>0</v>
      </c>
      <c r="Z437" s="227">
        <v>0</v>
      </c>
      <c r="AA437" s="228">
        <v>0</v>
      </c>
      <c r="AB437" s="196"/>
      <c r="AC437" s="233">
        <v>0</v>
      </c>
      <c r="AD437" s="234">
        <v>0</v>
      </c>
      <c r="AE437" s="235">
        <v>0</v>
      </c>
      <c r="AF437" s="234">
        <v>0</v>
      </c>
      <c r="AG437" s="242">
        <f t="shared" si="176"/>
        <v>0</v>
      </c>
      <c r="AH437" s="210">
        <f t="shared" si="172"/>
        <v>0</v>
      </c>
      <c r="AI437" s="196"/>
      <c r="AJ437" s="229">
        <f t="shared" si="149"/>
        <v>6075</v>
      </c>
      <c r="AK437" s="233">
        <v>0</v>
      </c>
      <c r="AL437" s="234">
        <v>0</v>
      </c>
      <c r="AM437" s="201">
        <f t="shared" si="177"/>
        <v>0</v>
      </c>
      <c r="AN437" s="209">
        <f t="shared" si="177"/>
        <v>0</v>
      </c>
      <c r="AO437" s="201">
        <f t="shared" si="174"/>
        <v>0</v>
      </c>
      <c r="AP437" s="202">
        <f t="shared" si="173"/>
        <v>0</v>
      </c>
      <c r="AQ437" s="7"/>
      <c r="AR437" s="211">
        <f t="shared" si="165"/>
        <v>0</v>
      </c>
      <c r="AS437" s="212">
        <f t="shared" si="166"/>
        <v>0</v>
      </c>
      <c r="AT437" s="213">
        <f t="shared" si="167"/>
        <v>0</v>
      </c>
      <c r="AU437" s="7"/>
      <c r="AV437" s="7"/>
      <c r="AW437" s="214"/>
      <c r="AX437" s="237">
        <f>+IF(OR(AC437&lt;&gt;0,AD437&lt;&gt;0,AE437&lt;&gt;0,AF437&lt;&gt;0,AG437&lt;&gt;0,AH437&lt;&gt;0),+IF(ABS(AC437+AE437)-ABS(AD437+AF437)&lt;&gt;0,ABS(AC437+AE437)-ABS(AD437+AF437),1),0)</f>
        <v>0</v>
      </c>
      <c r="AY437" s="7"/>
      <c r="AZ437" s="7"/>
      <c r="BA437" s="7"/>
      <c r="BB437" s="7"/>
      <c r="BC437" s="7"/>
      <c r="BD437" s="7"/>
    </row>
    <row r="438" spans="1:56" x14ac:dyDescent="0.25">
      <c r="A438" s="218">
        <v>6076</v>
      </c>
      <c r="B438" s="336" t="s">
        <v>472</v>
      </c>
      <c r="C438" s="220"/>
      <c r="D438" s="220"/>
      <c r="E438" s="220"/>
      <c r="F438" s="220"/>
      <c r="G438" s="220"/>
      <c r="H438" s="220"/>
      <c r="I438" s="220"/>
      <c r="J438" s="220"/>
      <c r="K438" s="220"/>
      <c r="L438" s="221"/>
      <c r="M438" s="196" t="s">
        <v>56</v>
      </c>
      <c r="N438" s="222">
        <f t="shared" si="158"/>
        <v>6076</v>
      </c>
      <c r="O438" s="233">
        <v>0</v>
      </c>
      <c r="P438" s="234">
        <v>0</v>
      </c>
      <c r="Q438" s="200"/>
      <c r="R438" s="199"/>
      <c r="S438" s="242">
        <f t="shared" si="175"/>
        <v>0</v>
      </c>
      <c r="T438" s="210">
        <f t="shared" si="171"/>
        <v>0</v>
      </c>
      <c r="U438" s="196"/>
      <c r="V438" s="225">
        <v>0</v>
      </c>
      <c r="W438" s="226">
        <v>0</v>
      </c>
      <c r="X438" s="227">
        <v>0</v>
      </c>
      <c r="Y438" s="226">
        <v>0</v>
      </c>
      <c r="Z438" s="227">
        <v>0</v>
      </c>
      <c r="AA438" s="228">
        <v>0</v>
      </c>
      <c r="AB438" s="196"/>
      <c r="AC438" s="233">
        <v>0</v>
      </c>
      <c r="AD438" s="234">
        <v>0</v>
      </c>
      <c r="AE438" s="235">
        <v>0</v>
      </c>
      <c r="AF438" s="234">
        <v>0</v>
      </c>
      <c r="AG438" s="242">
        <f t="shared" si="176"/>
        <v>0</v>
      </c>
      <c r="AH438" s="210">
        <f t="shared" si="172"/>
        <v>0</v>
      </c>
      <c r="AI438" s="196"/>
      <c r="AJ438" s="229">
        <f t="shared" si="149"/>
        <v>6076</v>
      </c>
      <c r="AK438" s="233">
        <v>0</v>
      </c>
      <c r="AL438" s="234">
        <v>0</v>
      </c>
      <c r="AM438" s="201">
        <f t="shared" si="177"/>
        <v>0</v>
      </c>
      <c r="AN438" s="209">
        <f t="shared" si="177"/>
        <v>0</v>
      </c>
      <c r="AO438" s="201">
        <f t="shared" si="174"/>
        <v>0</v>
      </c>
      <c r="AP438" s="202">
        <f t="shared" si="173"/>
        <v>0</v>
      </c>
      <c r="AQ438" s="7"/>
      <c r="AR438" s="211">
        <f t="shared" si="165"/>
        <v>0</v>
      </c>
      <c r="AS438" s="212">
        <f t="shared" si="166"/>
        <v>0</v>
      </c>
      <c r="AT438" s="213">
        <f t="shared" si="167"/>
        <v>0</v>
      </c>
      <c r="AU438" s="7"/>
      <c r="AV438" s="7"/>
      <c r="AW438" s="214"/>
      <c r="AX438" s="237">
        <f>+IF(OR(AC438&lt;&gt;0,AD438&lt;&gt;0,AE438&lt;&gt;0,AF438&lt;&gt;0,AG438&lt;&gt;0,AH438&lt;&gt;0),+IF(ABS(AC438+AE438)-ABS(AD438+AF438)&lt;&gt;0,ABS(AC438+AE438)-ABS(AD438+AF438),1),0)</f>
        <v>0</v>
      </c>
      <c r="AY438" s="7"/>
      <c r="AZ438" s="7"/>
      <c r="BA438" s="7"/>
      <c r="BB438" s="7"/>
      <c r="BC438" s="7"/>
      <c r="BD438" s="7"/>
    </row>
    <row r="439" spans="1:56" x14ac:dyDescent="0.25">
      <c r="A439" s="218">
        <v>6077</v>
      </c>
      <c r="B439" s="336" t="s">
        <v>473</v>
      </c>
      <c r="C439" s="220"/>
      <c r="D439" s="220"/>
      <c r="E439" s="220"/>
      <c r="F439" s="220"/>
      <c r="G439" s="220"/>
      <c r="H439" s="220"/>
      <c r="I439" s="220"/>
      <c r="J439" s="220"/>
      <c r="K439" s="220"/>
      <c r="L439" s="221"/>
      <c r="M439" s="196" t="s">
        <v>56</v>
      </c>
      <c r="N439" s="222">
        <f t="shared" si="158"/>
        <v>6077</v>
      </c>
      <c r="O439" s="233">
        <v>0</v>
      </c>
      <c r="P439" s="234">
        <v>0</v>
      </c>
      <c r="Q439" s="200"/>
      <c r="R439" s="199"/>
      <c r="S439" s="242">
        <f t="shared" si="175"/>
        <v>0</v>
      </c>
      <c r="T439" s="210">
        <f t="shared" si="171"/>
        <v>0</v>
      </c>
      <c r="U439" s="196"/>
      <c r="V439" s="225">
        <v>0</v>
      </c>
      <c r="W439" s="226">
        <v>0</v>
      </c>
      <c r="X439" s="227">
        <v>0</v>
      </c>
      <c r="Y439" s="226">
        <v>0</v>
      </c>
      <c r="Z439" s="227">
        <v>0</v>
      </c>
      <c r="AA439" s="228">
        <v>0</v>
      </c>
      <c r="AB439" s="196"/>
      <c r="AC439" s="233">
        <v>0</v>
      </c>
      <c r="AD439" s="234">
        <v>0</v>
      </c>
      <c r="AE439" s="235">
        <v>0</v>
      </c>
      <c r="AF439" s="234">
        <v>0</v>
      </c>
      <c r="AG439" s="242">
        <f t="shared" si="176"/>
        <v>0</v>
      </c>
      <c r="AH439" s="210">
        <f t="shared" si="172"/>
        <v>0</v>
      </c>
      <c r="AI439" s="196"/>
      <c r="AJ439" s="229">
        <f t="shared" si="149"/>
        <v>6077</v>
      </c>
      <c r="AK439" s="233">
        <v>0</v>
      </c>
      <c r="AL439" s="234">
        <v>0</v>
      </c>
      <c r="AM439" s="201">
        <f t="shared" si="177"/>
        <v>0</v>
      </c>
      <c r="AN439" s="209">
        <f t="shared" si="177"/>
        <v>0</v>
      </c>
      <c r="AO439" s="201">
        <f t="shared" si="174"/>
        <v>0</v>
      </c>
      <c r="AP439" s="202">
        <f t="shared" si="173"/>
        <v>0</v>
      </c>
      <c r="AQ439" s="7"/>
      <c r="AR439" s="211">
        <f t="shared" si="165"/>
        <v>0</v>
      </c>
      <c r="AS439" s="212">
        <f t="shared" si="166"/>
        <v>0</v>
      </c>
      <c r="AT439" s="213">
        <f t="shared" si="167"/>
        <v>0</v>
      </c>
      <c r="AU439" s="7"/>
      <c r="AV439" s="7"/>
      <c r="AW439" s="214"/>
      <c r="AX439" s="237">
        <f>+IF(OR(AC439&lt;&gt;0,AD439&lt;&gt;0,AE439&lt;&gt;0,AF439&lt;&gt;0,AG439&lt;&gt;0,AH439&lt;&gt;0),+IF(ABS(AC439+AE439)-ABS(AD439+AF439)&lt;&gt;0,ABS(AC439+AE439)-ABS(AD439+AF439),1),0)</f>
        <v>0</v>
      </c>
      <c r="AY439" s="7"/>
      <c r="AZ439" s="7"/>
      <c r="BA439" s="7"/>
      <c r="BB439" s="7"/>
      <c r="BC439" s="7"/>
      <c r="BD439" s="7"/>
    </row>
    <row r="440" spans="1:56" x14ac:dyDescent="0.25">
      <c r="A440" s="218">
        <v>6078</v>
      </c>
      <c r="B440" s="336" t="s">
        <v>474</v>
      </c>
      <c r="C440" s="220"/>
      <c r="D440" s="220"/>
      <c r="E440" s="220"/>
      <c r="F440" s="220"/>
      <c r="G440" s="220"/>
      <c r="H440" s="220"/>
      <c r="I440" s="220"/>
      <c r="J440" s="220"/>
      <c r="K440" s="220"/>
      <c r="L440" s="221"/>
      <c r="M440" s="196" t="s">
        <v>56</v>
      </c>
      <c r="N440" s="222">
        <f t="shared" si="158"/>
        <v>6078</v>
      </c>
      <c r="O440" s="233">
        <v>0</v>
      </c>
      <c r="P440" s="234">
        <v>0</v>
      </c>
      <c r="Q440" s="200"/>
      <c r="R440" s="199"/>
      <c r="S440" s="242">
        <f t="shared" si="175"/>
        <v>0</v>
      </c>
      <c r="T440" s="210">
        <f t="shared" si="171"/>
        <v>0</v>
      </c>
      <c r="U440" s="196"/>
      <c r="V440" s="225">
        <v>0</v>
      </c>
      <c r="W440" s="226">
        <v>0</v>
      </c>
      <c r="X440" s="227">
        <v>0</v>
      </c>
      <c r="Y440" s="226">
        <v>0</v>
      </c>
      <c r="Z440" s="227">
        <v>0</v>
      </c>
      <c r="AA440" s="228">
        <v>0</v>
      </c>
      <c r="AB440" s="196"/>
      <c r="AC440" s="233">
        <v>0</v>
      </c>
      <c r="AD440" s="234">
        <v>0</v>
      </c>
      <c r="AE440" s="235">
        <v>0</v>
      </c>
      <c r="AF440" s="234">
        <v>0</v>
      </c>
      <c r="AG440" s="242">
        <f t="shared" si="176"/>
        <v>0</v>
      </c>
      <c r="AH440" s="210">
        <f t="shared" si="172"/>
        <v>0</v>
      </c>
      <c r="AI440" s="196"/>
      <c r="AJ440" s="229">
        <f t="shared" si="149"/>
        <v>6078</v>
      </c>
      <c r="AK440" s="233">
        <v>0</v>
      </c>
      <c r="AL440" s="234">
        <v>0</v>
      </c>
      <c r="AM440" s="201">
        <f t="shared" si="177"/>
        <v>0</v>
      </c>
      <c r="AN440" s="209">
        <f t="shared" si="177"/>
        <v>0</v>
      </c>
      <c r="AO440" s="201">
        <f t="shared" si="174"/>
        <v>0</v>
      </c>
      <c r="AP440" s="202">
        <f t="shared" si="173"/>
        <v>0</v>
      </c>
      <c r="AQ440" s="7"/>
      <c r="AR440" s="211">
        <f t="shared" si="165"/>
        <v>0</v>
      </c>
      <c r="AS440" s="212">
        <f t="shared" si="166"/>
        <v>0</v>
      </c>
      <c r="AT440" s="213">
        <f t="shared" si="167"/>
        <v>0</v>
      </c>
      <c r="AU440" s="7"/>
      <c r="AV440" s="7"/>
      <c r="AW440" s="214"/>
      <c r="AX440" s="237">
        <f>+IF(OR(AC440&lt;&gt;0,AD440&lt;&gt;0,AE440&lt;&gt;0,AF440&lt;&gt;0,AG440&lt;&gt;0,AH440&lt;&gt;0),+IF(ABS(AC440+AE440)-ABS(AD440+AF440)&lt;&gt;0,ABS(AC440+AE440)-ABS(AD440+AF440),1),0)</f>
        <v>0</v>
      </c>
      <c r="AY440" s="7"/>
      <c r="AZ440" s="7"/>
      <c r="BA440" s="7"/>
      <c r="BB440" s="7"/>
      <c r="BC440" s="7"/>
      <c r="BD440" s="7"/>
    </row>
    <row r="441" spans="1:56" x14ac:dyDescent="0.25">
      <c r="A441" s="218">
        <v>6079</v>
      </c>
      <c r="B441" s="336" t="s">
        <v>475</v>
      </c>
      <c r="C441" s="220"/>
      <c r="D441" s="220"/>
      <c r="E441" s="220"/>
      <c r="F441" s="220"/>
      <c r="G441" s="220"/>
      <c r="H441" s="220"/>
      <c r="I441" s="220"/>
      <c r="J441" s="220"/>
      <c r="K441" s="220"/>
      <c r="L441" s="221"/>
      <c r="M441" s="196" t="s">
        <v>56</v>
      </c>
      <c r="N441" s="222">
        <f t="shared" si="158"/>
        <v>6079</v>
      </c>
      <c r="O441" s="233">
        <v>0</v>
      </c>
      <c r="P441" s="234">
        <v>0</v>
      </c>
      <c r="Q441" s="200"/>
      <c r="R441" s="199"/>
      <c r="S441" s="242">
        <f t="shared" si="175"/>
        <v>0</v>
      </c>
      <c r="T441" s="210">
        <f t="shared" si="171"/>
        <v>0</v>
      </c>
      <c r="U441" s="196"/>
      <c r="V441" s="225">
        <v>0</v>
      </c>
      <c r="W441" s="226">
        <v>0</v>
      </c>
      <c r="X441" s="227">
        <v>0</v>
      </c>
      <c r="Y441" s="226">
        <v>0</v>
      </c>
      <c r="Z441" s="227">
        <v>0</v>
      </c>
      <c r="AA441" s="228">
        <v>0</v>
      </c>
      <c r="AB441" s="196"/>
      <c r="AC441" s="233">
        <v>0</v>
      </c>
      <c r="AD441" s="234">
        <v>0</v>
      </c>
      <c r="AE441" s="235">
        <v>0</v>
      </c>
      <c r="AF441" s="234">
        <v>0</v>
      </c>
      <c r="AG441" s="242">
        <f t="shared" si="176"/>
        <v>0</v>
      </c>
      <c r="AH441" s="210">
        <f t="shared" si="172"/>
        <v>0</v>
      </c>
      <c r="AI441" s="196"/>
      <c r="AJ441" s="229">
        <f t="shared" ref="AJ441:AJ514" si="178">+N441</f>
        <v>6079</v>
      </c>
      <c r="AK441" s="233">
        <v>0</v>
      </c>
      <c r="AL441" s="234">
        <v>0</v>
      </c>
      <c r="AM441" s="201">
        <f t="shared" si="177"/>
        <v>0</v>
      </c>
      <c r="AN441" s="209">
        <f t="shared" si="177"/>
        <v>0</v>
      </c>
      <c r="AO441" s="201">
        <f t="shared" si="174"/>
        <v>0</v>
      </c>
      <c r="AP441" s="202">
        <f t="shared" si="173"/>
        <v>0</v>
      </c>
      <c r="AQ441" s="7"/>
      <c r="AR441" s="211">
        <f t="shared" si="165"/>
        <v>0</v>
      </c>
      <c r="AS441" s="212">
        <f t="shared" si="166"/>
        <v>0</v>
      </c>
      <c r="AT441" s="213">
        <f t="shared" si="167"/>
        <v>0</v>
      </c>
      <c r="AU441" s="7"/>
      <c r="AV441" s="7"/>
      <c r="AW441" s="214"/>
      <c r="AX441" s="237">
        <f>+IF(OR(AC441&lt;&gt;0,AD441&lt;&gt;0,AE441&lt;&gt;0,AF441&lt;&gt;0,AG441&lt;&gt;0,AH441&lt;&gt;0),+IF(ABS(AC441+AE441)-ABS(AD441+AF441)&lt;&gt;0,ABS(AC441+AE441)-ABS(AD441+AF441),1),0)</f>
        <v>0</v>
      </c>
      <c r="AY441" s="7"/>
      <c r="AZ441" s="7"/>
      <c r="BA441" s="7"/>
      <c r="BB441" s="7"/>
      <c r="BC441" s="7"/>
      <c r="BD441" s="7"/>
    </row>
    <row r="442" spans="1:56" x14ac:dyDescent="0.25">
      <c r="A442" s="218">
        <v>6080</v>
      </c>
      <c r="B442" s="336" t="s">
        <v>476</v>
      </c>
      <c r="C442" s="220"/>
      <c r="D442" s="220"/>
      <c r="E442" s="220"/>
      <c r="F442" s="220"/>
      <c r="G442" s="220"/>
      <c r="H442" s="220"/>
      <c r="I442" s="220"/>
      <c r="J442" s="220"/>
      <c r="K442" s="220"/>
      <c r="L442" s="221"/>
      <c r="M442" s="196" t="s">
        <v>56</v>
      </c>
      <c r="N442" s="222">
        <f>+A442</f>
        <v>6080</v>
      </c>
      <c r="O442" s="233">
        <v>0</v>
      </c>
      <c r="P442" s="234">
        <v>0</v>
      </c>
      <c r="Q442" s="200"/>
      <c r="R442" s="199"/>
      <c r="S442" s="242">
        <f>+IF(ABS(+O442+Q442)&gt;=ABS(P442+R442),+O442-P442+Q442-R442,0)</f>
        <v>0</v>
      </c>
      <c r="T442" s="210">
        <f>+IF(ABS(+O442+Q442)&lt;=ABS(P442+R442),-O442+P442-Q442+R442,0)</f>
        <v>0</v>
      </c>
      <c r="U442" s="196"/>
      <c r="V442" s="225">
        <v>0</v>
      </c>
      <c r="W442" s="226">
        <v>0</v>
      </c>
      <c r="X442" s="227">
        <v>0</v>
      </c>
      <c r="Y442" s="226">
        <v>0</v>
      </c>
      <c r="Z442" s="227">
        <v>0</v>
      </c>
      <c r="AA442" s="228">
        <v>0</v>
      </c>
      <c r="AB442" s="196"/>
      <c r="AC442" s="233">
        <v>0</v>
      </c>
      <c r="AD442" s="234">
        <v>0</v>
      </c>
      <c r="AE442" s="302"/>
      <c r="AF442" s="224"/>
      <c r="AG442" s="242">
        <f>+IF(ABS(+AC442+AE442)&gt;=ABS(AD442+AF442),+AC442-AD442+AE442-AF442,0)</f>
        <v>0</v>
      </c>
      <c r="AH442" s="210">
        <f>+IF(ABS(+AC442+AE442)&lt;=ABS(AD442+AF442),-AC442+AD442-AE442+AF442,0)</f>
        <v>0</v>
      </c>
      <c r="AI442" s="196"/>
      <c r="AJ442" s="229">
        <f>+N442</f>
        <v>6080</v>
      </c>
      <c r="AK442" s="233">
        <v>0</v>
      </c>
      <c r="AL442" s="234">
        <v>0</v>
      </c>
      <c r="AM442" s="201">
        <f t="shared" si="177"/>
        <v>0</v>
      </c>
      <c r="AN442" s="209">
        <f t="shared" si="177"/>
        <v>0</v>
      </c>
      <c r="AO442" s="201">
        <f t="shared" si="174"/>
        <v>0</v>
      </c>
      <c r="AP442" s="202">
        <f t="shared" si="173"/>
        <v>0</v>
      </c>
      <c r="AQ442" s="7"/>
      <c r="AR442" s="211">
        <f>+ROUND(+SUM(AK442-AL442)-SUM(O442-P442)-SUM(V442-W442)-SUM(AC442-AD442),2)</f>
        <v>0</v>
      </c>
      <c r="AS442" s="212">
        <f>+ROUND(+SUM(AM442-AN442)-SUM(Q442-R442)-SUM(X442-Y442)-SUM(AE442-AF442),2)</f>
        <v>0</v>
      </c>
      <c r="AT442" s="213">
        <f>+ROUND(+SUM(AO442-AP442)-SUM(S442-T442)-SUM(Z442-AA442)-SUM(AG442-AH442),2)</f>
        <v>0</v>
      </c>
      <c r="AU442" s="7"/>
      <c r="AV442" s="7"/>
      <c r="AW442" s="214"/>
      <c r="AX442" s="214"/>
      <c r="AY442" s="7"/>
      <c r="AZ442" s="7"/>
      <c r="BA442" s="7"/>
      <c r="BB442" s="7"/>
      <c r="BC442" s="7"/>
      <c r="BD442" s="7"/>
    </row>
    <row r="443" spans="1:56" x14ac:dyDescent="0.25">
      <c r="A443" s="218">
        <v>6081</v>
      </c>
      <c r="B443" s="336" t="s">
        <v>477</v>
      </c>
      <c r="C443" s="220"/>
      <c r="D443" s="220"/>
      <c r="E443" s="220"/>
      <c r="F443" s="220"/>
      <c r="G443" s="220"/>
      <c r="H443" s="220"/>
      <c r="I443" s="220"/>
      <c r="J443" s="220"/>
      <c r="K443" s="220"/>
      <c r="L443" s="221"/>
      <c r="M443" s="196" t="s">
        <v>56</v>
      </c>
      <c r="N443" s="222">
        <f>+A443</f>
        <v>6081</v>
      </c>
      <c r="O443" s="233">
        <v>0</v>
      </c>
      <c r="P443" s="234">
        <v>0</v>
      </c>
      <c r="Q443" s="200"/>
      <c r="R443" s="199"/>
      <c r="S443" s="242">
        <f>+IF(ABS(+O443+Q443)&gt;=ABS(P443+R443),+O443-P443+Q443-R443,0)</f>
        <v>0</v>
      </c>
      <c r="T443" s="210">
        <f>+IF(ABS(+O443+Q443)&lt;=ABS(P443+R443),-O443+P443-Q443+R443,0)</f>
        <v>0</v>
      </c>
      <c r="U443" s="196"/>
      <c r="V443" s="225">
        <v>0</v>
      </c>
      <c r="W443" s="226">
        <v>0</v>
      </c>
      <c r="X443" s="227">
        <v>0</v>
      </c>
      <c r="Y443" s="226">
        <v>0</v>
      </c>
      <c r="Z443" s="227">
        <v>0</v>
      </c>
      <c r="AA443" s="228">
        <v>0</v>
      </c>
      <c r="AB443" s="196"/>
      <c r="AC443" s="233">
        <v>0</v>
      </c>
      <c r="AD443" s="234">
        <v>0</v>
      </c>
      <c r="AE443" s="302"/>
      <c r="AF443" s="224"/>
      <c r="AG443" s="242">
        <f>+IF(ABS(+AC443+AE443)&gt;=ABS(AD443+AF443),+AC443-AD443+AE443-AF443,0)</f>
        <v>0</v>
      </c>
      <c r="AH443" s="210">
        <f>+IF(ABS(+AC443+AE443)&lt;=ABS(AD443+AF443),-AC443+AD443-AE443+AF443,0)</f>
        <v>0</v>
      </c>
      <c r="AI443" s="196"/>
      <c r="AJ443" s="229">
        <f>+N443</f>
        <v>6081</v>
      </c>
      <c r="AK443" s="233">
        <v>0</v>
      </c>
      <c r="AL443" s="234">
        <v>0</v>
      </c>
      <c r="AM443" s="201">
        <f>+ROUND(+Q443+X443+AE443,2)</f>
        <v>0</v>
      </c>
      <c r="AN443" s="209">
        <f>+ROUND(+R443+Y443+AF443,2)</f>
        <v>0</v>
      </c>
      <c r="AO443" s="201">
        <f t="shared" si="174"/>
        <v>0</v>
      </c>
      <c r="AP443" s="202">
        <f t="shared" si="173"/>
        <v>0</v>
      </c>
      <c r="AQ443" s="7"/>
      <c r="AR443" s="211">
        <f>+ROUND(+SUM(AK443-AL443)-SUM(O443-P443)-SUM(V443-W443)-SUM(AC443-AD443),2)</f>
        <v>0</v>
      </c>
      <c r="AS443" s="212">
        <f>+ROUND(+SUM(AM443-AN443)-SUM(Q443-R443)-SUM(X443-Y443)-SUM(AE443-AF443),2)</f>
        <v>0</v>
      </c>
      <c r="AT443" s="213">
        <f>+ROUND(+SUM(AO443-AP443)-SUM(S443-T443)-SUM(Z443-AA443)-SUM(AG443-AH443),2)</f>
        <v>0</v>
      </c>
      <c r="AU443" s="7"/>
      <c r="AV443" s="7"/>
      <c r="AW443" s="214"/>
      <c r="AX443" s="214"/>
      <c r="AY443" s="7"/>
      <c r="AZ443" s="7"/>
      <c r="BA443" s="7"/>
      <c r="BB443" s="7"/>
      <c r="BC443" s="7"/>
      <c r="BD443" s="7"/>
    </row>
    <row r="444" spans="1:56" x14ac:dyDescent="0.25">
      <c r="A444" s="218">
        <v>6082</v>
      </c>
      <c r="B444" s="220" t="s">
        <v>478</v>
      </c>
      <c r="C444" s="220"/>
      <c r="D444" s="220"/>
      <c r="E444" s="220"/>
      <c r="F444" s="220"/>
      <c r="G444" s="220"/>
      <c r="H444" s="220"/>
      <c r="I444" s="220"/>
      <c r="J444" s="220"/>
      <c r="K444" s="220"/>
      <c r="L444" s="221"/>
      <c r="M444" s="196" t="s">
        <v>56</v>
      </c>
      <c r="N444" s="222">
        <f t="shared" si="158"/>
        <v>6082</v>
      </c>
      <c r="O444" s="233">
        <v>0</v>
      </c>
      <c r="P444" s="234">
        <v>0</v>
      </c>
      <c r="Q444" s="200"/>
      <c r="R444" s="199"/>
      <c r="S444" s="242">
        <f t="shared" si="175"/>
        <v>0</v>
      </c>
      <c r="T444" s="210">
        <f t="shared" si="171"/>
        <v>0</v>
      </c>
      <c r="U444" s="196"/>
      <c r="V444" s="225">
        <v>0</v>
      </c>
      <c r="W444" s="226">
        <v>0</v>
      </c>
      <c r="X444" s="227">
        <v>0</v>
      </c>
      <c r="Y444" s="226">
        <v>0</v>
      </c>
      <c r="Z444" s="227">
        <v>0</v>
      </c>
      <c r="AA444" s="228">
        <v>0</v>
      </c>
      <c r="AB444" s="196"/>
      <c r="AC444" s="233">
        <v>0</v>
      </c>
      <c r="AD444" s="234">
        <v>0</v>
      </c>
      <c r="AE444" s="302"/>
      <c r="AF444" s="224"/>
      <c r="AG444" s="242">
        <f t="shared" si="176"/>
        <v>0</v>
      </c>
      <c r="AH444" s="210">
        <f t="shared" si="172"/>
        <v>0</v>
      </c>
      <c r="AI444" s="196"/>
      <c r="AJ444" s="229">
        <f t="shared" si="178"/>
        <v>6082</v>
      </c>
      <c r="AK444" s="233">
        <v>0</v>
      </c>
      <c r="AL444" s="234">
        <v>0</v>
      </c>
      <c r="AM444" s="201">
        <f t="shared" si="177"/>
        <v>0</v>
      </c>
      <c r="AN444" s="209">
        <f t="shared" si="177"/>
        <v>0</v>
      </c>
      <c r="AO444" s="201">
        <f t="shared" si="174"/>
        <v>0</v>
      </c>
      <c r="AP444" s="202">
        <f t="shared" si="173"/>
        <v>0</v>
      </c>
      <c r="AQ444" s="7"/>
      <c r="AR444" s="211">
        <f t="shared" si="165"/>
        <v>0</v>
      </c>
      <c r="AS444" s="212">
        <f t="shared" si="166"/>
        <v>0</v>
      </c>
      <c r="AT444" s="213">
        <f t="shared" si="167"/>
        <v>0</v>
      </c>
      <c r="AU444" s="7"/>
      <c r="AV444" s="7"/>
      <c r="AW444" s="214"/>
      <c r="AX444" s="214"/>
      <c r="AY444" s="7"/>
      <c r="AZ444" s="7"/>
      <c r="BA444" s="7"/>
      <c r="BB444" s="7"/>
      <c r="BC444" s="7"/>
      <c r="BD444" s="7"/>
    </row>
    <row r="445" spans="1:56" x14ac:dyDescent="0.25">
      <c r="A445" s="218">
        <v>6087</v>
      </c>
      <c r="B445" s="220" t="s">
        <v>479</v>
      </c>
      <c r="C445" s="220"/>
      <c r="D445" s="220"/>
      <c r="E445" s="220"/>
      <c r="F445" s="220"/>
      <c r="G445" s="220"/>
      <c r="H445" s="220"/>
      <c r="I445" s="220"/>
      <c r="J445" s="220"/>
      <c r="K445" s="220"/>
      <c r="L445" s="221"/>
      <c r="M445" s="196" t="s">
        <v>56</v>
      </c>
      <c r="N445" s="222">
        <f t="shared" si="158"/>
        <v>6087</v>
      </c>
      <c r="O445" s="233">
        <v>0</v>
      </c>
      <c r="P445" s="234">
        <v>0</v>
      </c>
      <c r="Q445" s="200"/>
      <c r="R445" s="199"/>
      <c r="S445" s="242">
        <f t="shared" si="175"/>
        <v>0</v>
      </c>
      <c r="T445" s="210">
        <f t="shared" si="171"/>
        <v>0</v>
      </c>
      <c r="U445" s="196"/>
      <c r="V445" s="225">
        <v>0</v>
      </c>
      <c r="W445" s="226">
        <v>0</v>
      </c>
      <c r="X445" s="227">
        <v>0</v>
      </c>
      <c r="Y445" s="226">
        <v>0</v>
      </c>
      <c r="Z445" s="227">
        <v>0</v>
      </c>
      <c r="AA445" s="228">
        <v>0</v>
      </c>
      <c r="AB445" s="196"/>
      <c r="AC445" s="233">
        <v>0</v>
      </c>
      <c r="AD445" s="234">
        <v>0</v>
      </c>
      <c r="AE445" s="302"/>
      <c r="AF445" s="224"/>
      <c r="AG445" s="242">
        <f t="shared" si="176"/>
        <v>0</v>
      </c>
      <c r="AH445" s="210">
        <f t="shared" si="172"/>
        <v>0</v>
      </c>
      <c r="AI445" s="196"/>
      <c r="AJ445" s="229">
        <f t="shared" si="178"/>
        <v>6087</v>
      </c>
      <c r="AK445" s="233">
        <v>0</v>
      </c>
      <c r="AL445" s="234">
        <v>0</v>
      </c>
      <c r="AM445" s="201">
        <f t="shared" si="177"/>
        <v>0</v>
      </c>
      <c r="AN445" s="209">
        <f t="shared" si="177"/>
        <v>0</v>
      </c>
      <c r="AO445" s="201">
        <f t="shared" si="174"/>
        <v>0</v>
      </c>
      <c r="AP445" s="202">
        <f t="shared" si="173"/>
        <v>0</v>
      </c>
      <c r="AQ445" s="7"/>
      <c r="AR445" s="211">
        <f t="shared" si="165"/>
        <v>0</v>
      </c>
      <c r="AS445" s="212">
        <f t="shared" si="166"/>
        <v>0</v>
      </c>
      <c r="AT445" s="213">
        <f t="shared" si="167"/>
        <v>0</v>
      </c>
      <c r="AU445" s="7"/>
      <c r="AV445" s="7"/>
      <c r="AW445" s="214"/>
      <c r="AX445" s="214"/>
      <c r="AY445" s="7"/>
      <c r="AZ445" s="7"/>
      <c r="BA445" s="7"/>
      <c r="BB445" s="7"/>
      <c r="BC445" s="7"/>
      <c r="BD445" s="7"/>
    </row>
    <row r="446" spans="1:56" x14ac:dyDescent="0.25">
      <c r="A446" s="218">
        <v>6089</v>
      </c>
      <c r="B446" s="220" t="s">
        <v>480</v>
      </c>
      <c r="C446" s="220"/>
      <c r="D446" s="220"/>
      <c r="E446" s="220"/>
      <c r="F446" s="220"/>
      <c r="G446" s="220"/>
      <c r="H446" s="220"/>
      <c r="I446" s="220"/>
      <c r="J446" s="220"/>
      <c r="K446" s="220"/>
      <c r="L446" s="221"/>
      <c r="M446" s="196" t="s">
        <v>56</v>
      </c>
      <c r="N446" s="222">
        <f t="shared" si="158"/>
        <v>6089</v>
      </c>
      <c r="O446" s="233">
        <v>0</v>
      </c>
      <c r="P446" s="234">
        <v>0</v>
      </c>
      <c r="Q446" s="200"/>
      <c r="R446" s="199"/>
      <c r="S446" s="242">
        <f t="shared" si="175"/>
        <v>0</v>
      </c>
      <c r="T446" s="210">
        <f t="shared" si="171"/>
        <v>0</v>
      </c>
      <c r="U446" s="196"/>
      <c r="V446" s="225">
        <v>0</v>
      </c>
      <c r="W446" s="226">
        <v>0</v>
      </c>
      <c r="X446" s="227">
        <v>0</v>
      </c>
      <c r="Y446" s="226">
        <v>0</v>
      </c>
      <c r="Z446" s="227">
        <v>0</v>
      </c>
      <c r="AA446" s="228">
        <v>0</v>
      </c>
      <c r="AB446" s="196"/>
      <c r="AC446" s="233">
        <v>0</v>
      </c>
      <c r="AD446" s="234">
        <v>0</v>
      </c>
      <c r="AE446" s="302"/>
      <c r="AF446" s="224"/>
      <c r="AG446" s="242">
        <f t="shared" si="176"/>
        <v>0</v>
      </c>
      <c r="AH446" s="210">
        <f t="shared" si="172"/>
        <v>0</v>
      </c>
      <c r="AI446" s="196"/>
      <c r="AJ446" s="229">
        <f t="shared" si="178"/>
        <v>6089</v>
      </c>
      <c r="AK446" s="233">
        <v>0</v>
      </c>
      <c r="AL446" s="234">
        <v>0</v>
      </c>
      <c r="AM446" s="201">
        <f t="shared" si="177"/>
        <v>0</v>
      </c>
      <c r="AN446" s="209">
        <f t="shared" si="177"/>
        <v>0</v>
      </c>
      <c r="AO446" s="201">
        <f t="shared" si="174"/>
        <v>0</v>
      </c>
      <c r="AP446" s="202">
        <f t="shared" si="173"/>
        <v>0</v>
      </c>
      <c r="AQ446" s="7"/>
      <c r="AR446" s="211">
        <f t="shared" si="165"/>
        <v>0</v>
      </c>
      <c r="AS446" s="212">
        <f t="shared" si="166"/>
        <v>0</v>
      </c>
      <c r="AT446" s="213">
        <f t="shared" si="167"/>
        <v>0</v>
      </c>
      <c r="AU446" s="7"/>
      <c r="AV446" s="7"/>
      <c r="AW446" s="214"/>
      <c r="AX446" s="214"/>
      <c r="AY446" s="7"/>
      <c r="AZ446" s="7"/>
      <c r="BA446" s="7"/>
      <c r="BB446" s="7"/>
      <c r="BC446" s="7"/>
      <c r="BD446" s="7"/>
    </row>
    <row r="447" spans="1:56" x14ac:dyDescent="0.25">
      <c r="A447" s="218">
        <v>6090</v>
      </c>
      <c r="B447" s="336" t="s">
        <v>481</v>
      </c>
      <c r="C447" s="220"/>
      <c r="D447" s="220"/>
      <c r="E447" s="220"/>
      <c r="F447" s="220"/>
      <c r="G447" s="220"/>
      <c r="H447" s="220"/>
      <c r="I447" s="220"/>
      <c r="J447" s="220"/>
      <c r="K447" s="220"/>
      <c r="L447" s="221"/>
      <c r="M447" s="196" t="s">
        <v>56</v>
      </c>
      <c r="N447" s="222">
        <f>+A447</f>
        <v>6090</v>
      </c>
      <c r="O447" s="233">
        <v>0</v>
      </c>
      <c r="P447" s="234">
        <v>0</v>
      </c>
      <c r="Q447" s="200"/>
      <c r="R447" s="199"/>
      <c r="S447" s="242">
        <f>+IF(ABS(+O447+Q447)&gt;=ABS(P447+R447),+O447-P447+Q447-R447,0)</f>
        <v>0</v>
      </c>
      <c r="T447" s="210">
        <f>+IF(ABS(+O447+Q447)&lt;=ABS(P447+R447),-O447+P447-Q447+R447,0)</f>
        <v>0</v>
      </c>
      <c r="U447" s="196"/>
      <c r="V447" s="225">
        <v>0</v>
      </c>
      <c r="W447" s="226">
        <v>0</v>
      </c>
      <c r="X447" s="227">
        <v>0</v>
      </c>
      <c r="Y447" s="226">
        <v>0</v>
      </c>
      <c r="Z447" s="227">
        <v>0</v>
      </c>
      <c r="AA447" s="228">
        <v>0</v>
      </c>
      <c r="AB447" s="196"/>
      <c r="AC447" s="233">
        <v>0</v>
      </c>
      <c r="AD447" s="234">
        <v>0</v>
      </c>
      <c r="AE447" s="302"/>
      <c r="AF447" s="224"/>
      <c r="AG447" s="242">
        <f>+IF(ABS(+AC447+AE447)&gt;=ABS(AD447+AF447),+AC447-AD447+AE447-AF447,0)</f>
        <v>0</v>
      </c>
      <c r="AH447" s="210">
        <f>+IF(ABS(+AC447+AE447)&lt;=ABS(AD447+AF447),-AC447+AD447-AE447+AF447,0)</f>
        <v>0</v>
      </c>
      <c r="AI447" s="196"/>
      <c r="AJ447" s="229">
        <f>+N447</f>
        <v>6090</v>
      </c>
      <c r="AK447" s="233">
        <v>0</v>
      </c>
      <c r="AL447" s="234">
        <v>0</v>
      </c>
      <c r="AM447" s="201">
        <f>+ROUND(+Q447+X447+AE447,2)</f>
        <v>0</v>
      </c>
      <c r="AN447" s="209">
        <f>+ROUND(+R447+Y447+AF447,2)</f>
        <v>0</v>
      </c>
      <c r="AO447" s="201">
        <f t="shared" si="174"/>
        <v>0</v>
      </c>
      <c r="AP447" s="202">
        <f t="shared" si="173"/>
        <v>0</v>
      </c>
      <c r="AQ447" s="7"/>
      <c r="AR447" s="211">
        <f>+ROUND(+SUM(AK447-AL447)-SUM(O447-P447)-SUM(V447-W447)-SUM(AC447-AD447),2)</f>
        <v>0</v>
      </c>
      <c r="AS447" s="212">
        <f>+ROUND(+SUM(AM447-AN447)-SUM(Q447-R447)-SUM(X447-Y447)-SUM(AE447-AF447),2)</f>
        <v>0</v>
      </c>
      <c r="AT447" s="213">
        <f>+ROUND(+SUM(AO447-AP447)-SUM(S447-T447)-SUM(Z447-AA447)-SUM(AG447-AH447),2)</f>
        <v>0</v>
      </c>
      <c r="AU447" s="7"/>
      <c r="AV447" s="7"/>
      <c r="AW447" s="214"/>
      <c r="AX447" s="214"/>
      <c r="AY447" s="7"/>
      <c r="AZ447" s="7"/>
      <c r="BA447" s="7"/>
      <c r="BB447" s="7"/>
      <c r="BC447" s="7"/>
      <c r="BD447" s="7"/>
    </row>
    <row r="448" spans="1:56" x14ac:dyDescent="0.25">
      <c r="A448" s="218">
        <v>6091</v>
      </c>
      <c r="B448" s="220" t="s">
        <v>482</v>
      </c>
      <c r="C448" s="220"/>
      <c r="D448" s="220"/>
      <c r="E448" s="220"/>
      <c r="F448" s="220"/>
      <c r="G448" s="220"/>
      <c r="H448" s="220"/>
      <c r="I448" s="220"/>
      <c r="J448" s="220"/>
      <c r="K448" s="220"/>
      <c r="L448" s="221"/>
      <c r="M448" s="196" t="s">
        <v>56</v>
      </c>
      <c r="N448" s="222">
        <f t="shared" si="158"/>
        <v>6091</v>
      </c>
      <c r="O448" s="233">
        <v>0</v>
      </c>
      <c r="P448" s="234">
        <v>0</v>
      </c>
      <c r="Q448" s="200"/>
      <c r="R448" s="199"/>
      <c r="S448" s="242">
        <f t="shared" si="175"/>
        <v>0</v>
      </c>
      <c r="T448" s="210">
        <f t="shared" si="171"/>
        <v>0</v>
      </c>
      <c r="U448" s="196"/>
      <c r="V448" s="225">
        <v>0</v>
      </c>
      <c r="W448" s="226">
        <v>0</v>
      </c>
      <c r="X448" s="227">
        <v>0</v>
      </c>
      <c r="Y448" s="226">
        <v>0</v>
      </c>
      <c r="Z448" s="227">
        <v>0</v>
      </c>
      <c r="AA448" s="228">
        <v>0</v>
      </c>
      <c r="AB448" s="196"/>
      <c r="AC448" s="233">
        <v>0</v>
      </c>
      <c r="AD448" s="234">
        <v>0</v>
      </c>
      <c r="AE448" s="302"/>
      <c r="AF448" s="224"/>
      <c r="AG448" s="242">
        <f t="shared" si="176"/>
        <v>0</v>
      </c>
      <c r="AH448" s="210">
        <f t="shared" si="172"/>
        <v>0</v>
      </c>
      <c r="AI448" s="196"/>
      <c r="AJ448" s="229">
        <f t="shared" si="178"/>
        <v>6091</v>
      </c>
      <c r="AK448" s="233">
        <v>0</v>
      </c>
      <c r="AL448" s="234">
        <v>0</v>
      </c>
      <c r="AM448" s="201">
        <f t="shared" si="177"/>
        <v>0</v>
      </c>
      <c r="AN448" s="209">
        <f t="shared" si="177"/>
        <v>0</v>
      </c>
      <c r="AO448" s="201">
        <f t="shared" si="174"/>
        <v>0</v>
      </c>
      <c r="AP448" s="202">
        <f t="shared" si="173"/>
        <v>0</v>
      </c>
      <c r="AQ448" s="7"/>
      <c r="AR448" s="211">
        <f t="shared" si="165"/>
        <v>0</v>
      </c>
      <c r="AS448" s="212">
        <f t="shared" si="166"/>
        <v>0</v>
      </c>
      <c r="AT448" s="213">
        <f t="shared" si="167"/>
        <v>0</v>
      </c>
      <c r="AU448" s="7"/>
      <c r="AV448" s="7"/>
      <c r="AW448" s="214"/>
      <c r="AX448" s="214"/>
      <c r="AY448" s="7"/>
      <c r="AZ448" s="7"/>
      <c r="BA448" s="7"/>
      <c r="BB448" s="7"/>
      <c r="BC448" s="7"/>
      <c r="BD448" s="7"/>
    </row>
    <row r="449" spans="1:56" x14ac:dyDescent="0.25">
      <c r="A449" s="218">
        <v>6092</v>
      </c>
      <c r="B449" s="336" t="s">
        <v>483</v>
      </c>
      <c r="C449" s="220"/>
      <c r="D449" s="220"/>
      <c r="E449" s="220"/>
      <c r="F449" s="220"/>
      <c r="G449" s="220"/>
      <c r="H449" s="220"/>
      <c r="I449" s="220"/>
      <c r="J449" s="220"/>
      <c r="K449" s="220"/>
      <c r="L449" s="221"/>
      <c r="M449" s="196" t="s">
        <v>56</v>
      </c>
      <c r="N449" s="222">
        <f>+A449</f>
        <v>6092</v>
      </c>
      <c r="O449" s="233">
        <v>0</v>
      </c>
      <c r="P449" s="234">
        <v>0</v>
      </c>
      <c r="Q449" s="200"/>
      <c r="R449" s="199"/>
      <c r="S449" s="242">
        <f>+IF(ABS(+O449+Q449)&gt;=ABS(P449+R449),+O449-P449+Q449-R449,0)</f>
        <v>0</v>
      </c>
      <c r="T449" s="210">
        <f>+IF(ABS(+O449+Q449)&lt;=ABS(P449+R449),-O449+P449-Q449+R449,0)</f>
        <v>0</v>
      </c>
      <c r="U449" s="196"/>
      <c r="V449" s="225">
        <v>0</v>
      </c>
      <c r="W449" s="226">
        <v>0</v>
      </c>
      <c r="X449" s="227">
        <v>0</v>
      </c>
      <c r="Y449" s="226">
        <v>0</v>
      </c>
      <c r="Z449" s="227">
        <v>0</v>
      </c>
      <c r="AA449" s="228">
        <v>0</v>
      </c>
      <c r="AB449" s="196"/>
      <c r="AC449" s="233">
        <v>0</v>
      </c>
      <c r="AD449" s="234">
        <v>0</v>
      </c>
      <c r="AE449" s="302"/>
      <c r="AF449" s="224"/>
      <c r="AG449" s="242">
        <f>+IF(ABS(+AC449+AE449)&gt;=ABS(AD449+AF449),+AC449-AD449+AE449-AF449,0)</f>
        <v>0</v>
      </c>
      <c r="AH449" s="210">
        <f>+IF(ABS(+AC449+AE449)&lt;=ABS(AD449+AF449),-AC449+AD449-AE449+AF449,0)</f>
        <v>0</v>
      </c>
      <c r="AI449" s="196"/>
      <c r="AJ449" s="229">
        <f>+N449</f>
        <v>6092</v>
      </c>
      <c r="AK449" s="233">
        <v>0</v>
      </c>
      <c r="AL449" s="234">
        <v>0</v>
      </c>
      <c r="AM449" s="201">
        <f t="shared" si="177"/>
        <v>0</v>
      </c>
      <c r="AN449" s="209">
        <f t="shared" si="177"/>
        <v>0</v>
      </c>
      <c r="AO449" s="201">
        <f t="shared" si="174"/>
        <v>0</v>
      </c>
      <c r="AP449" s="202">
        <f t="shared" si="173"/>
        <v>0</v>
      </c>
      <c r="AQ449" s="7"/>
      <c r="AR449" s="211">
        <f>+ROUND(+SUM(AK449-AL449)-SUM(O449-P449)-SUM(V449-W449)-SUM(AC449-AD449),2)</f>
        <v>0</v>
      </c>
      <c r="AS449" s="212">
        <f>+ROUND(+SUM(AM449-AN449)-SUM(Q449-R449)-SUM(X449-Y449)-SUM(AE449-AF449),2)</f>
        <v>0</v>
      </c>
      <c r="AT449" s="213">
        <f>+ROUND(+SUM(AO449-AP449)-SUM(S449-T449)-SUM(Z449-AA449)-SUM(AG449-AH449),2)</f>
        <v>0</v>
      </c>
      <c r="AU449" s="7"/>
      <c r="AV449" s="7"/>
      <c r="AW449" s="214"/>
      <c r="AX449" s="214"/>
      <c r="AY449" s="7"/>
      <c r="AZ449" s="7"/>
      <c r="BA449" s="7"/>
      <c r="BB449" s="7"/>
      <c r="BC449" s="7"/>
      <c r="BD449" s="7"/>
    </row>
    <row r="450" spans="1:56" x14ac:dyDescent="0.25">
      <c r="A450" s="218">
        <v>6093</v>
      </c>
      <c r="B450" s="219" t="s">
        <v>484</v>
      </c>
      <c r="C450" s="220"/>
      <c r="D450" s="220"/>
      <c r="E450" s="220"/>
      <c r="F450" s="220"/>
      <c r="G450" s="220"/>
      <c r="H450" s="220"/>
      <c r="I450" s="220"/>
      <c r="J450" s="220"/>
      <c r="K450" s="220"/>
      <c r="L450" s="221"/>
      <c r="M450" s="196" t="s">
        <v>56</v>
      </c>
      <c r="N450" s="222">
        <f t="shared" si="158"/>
        <v>6093</v>
      </c>
      <c r="O450" s="233">
        <v>0</v>
      </c>
      <c r="P450" s="234">
        <v>0</v>
      </c>
      <c r="Q450" s="200"/>
      <c r="R450" s="199"/>
      <c r="S450" s="242">
        <f t="shared" si="175"/>
        <v>0</v>
      </c>
      <c r="T450" s="210">
        <f t="shared" si="171"/>
        <v>0</v>
      </c>
      <c r="U450" s="196"/>
      <c r="V450" s="225">
        <v>0</v>
      </c>
      <c r="W450" s="226">
        <v>0</v>
      </c>
      <c r="X450" s="227">
        <v>0</v>
      </c>
      <c r="Y450" s="226">
        <v>0</v>
      </c>
      <c r="Z450" s="227">
        <v>0</v>
      </c>
      <c r="AA450" s="228">
        <v>0</v>
      </c>
      <c r="AB450" s="196"/>
      <c r="AC450" s="233">
        <v>0</v>
      </c>
      <c r="AD450" s="234">
        <v>0</v>
      </c>
      <c r="AE450" s="302"/>
      <c r="AF450" s="224"/>
      <c r="AG450" s="242">
        <f t="shared" si="176"/>
        <v>0</v>
      </c>
      <c r="AH450" s="210">
        <f t="shared" si="172"/>
        <v>0</v>
      </c>
      <c r="AI450" s="196"/>
      <c r="AJ450" s="229">
        <f t="shared" si="178"/>
        <v>6093</v>
      </c>
      <c r="AK450" s="233">
        <v>0</v>
      </c>
      <c r="AL450" s="234">
        <v>0</v>
      </c>
      <c r="AM450" s="201">
        <f t="shared" si="177"/>
        <v>0</v>
      </c>
      <c r="AN450" s="209">
        <f t="shared" si="177"/>
        <v>0</v>
      </c>
      <c r="AO450" s="201">
        <f t="shared" si="174"/>
        <v>0</v>
      </c>
      <c r="AP450" s="202">
        <f t="shared" si="173"/>
        <v>0</v>
      </c>
      <c r="AQ450" s="7"/>
      <c r="AR450" s="211">
        <f t="shared" si="165"/>
        <v>0</v>
      </c>
      <c r="AS450" s="212">
        <f t="shared" si="166"/>
        <v>0</v>
      </c>
      <c r="AT450" s="213">
        <f t="shared" si="167"/>
        <v>0</v>
      </c>
      <c r="AU450" s="7"/>
      <c r="AV450" s="7"/>
      <c r="AW450" s="214"/>
      <c r="AX450" s="214"/>
      <c r="AY450" s="7"/>
      <c r="AZ450" s="7"/>
      <c r="BA450" s="7"/>
      <c r="BB450" s="7"/>
      <c r="BC450" s="7"/>
      <c r="BD450" s="7"/>
    </row>
    <row r="451" spans="1:56" x14ac:dyDescent="0.25">
      <c r="A451" s="218">
        <v>6094</v>
      </c>
      <c r="B451" s="219" t="s">
        <v>485</v>
      </c>
      <c r="C451" s="220"/>
      <c r="D451" s="220"/>
      <c r="E451" s="220"/>
      <c r="F451" s="220"/>
      <c r="G451" s="220"/>
      <c r="H451" s="220"/>
      <c r="I451" s="220"/>
      <c r="J451" s="220"/>
      <c r="K451" s="220"/>
      <c r="L451" s="221"/>
      <c r="M451" s="196" t="s">
        <v>56</v>
      </c>
      <c r="N451" s="222">
        <f t="shared" si="158"/>
        <v>6094</v>
      </c>
      <c r="O451" s="233">
        <v>0</v>
      </c>
      <c r="P451" s="234">
        <v>0</v>
      </c>
      <c r="Q451" s="200"/>
      <c r="R451" s="199"/>
      <c r="S451" s="242">
        <f t="shared" si="175"/>
        <v>0</v>
      </c>
      <c r="T451" s="210">
        <f t="shared" si="171"/>
        <v>0</v>
      </c>
      <c r="U451" s="196"/>
      <c r="V451" s="225">
        <v>0</v>
      </c>
      <c r="W451" s="226">
        <v>0</v>
      </c>
      <c r="X451" s="227">
        <v>21759.870000000003</v>
      </c>
      <c r="Y451" s="226">
        <v>0</v>
      </c>
      <c r="Z451" s="227">
        <v>21759.870000000003</v>
      </c>
      <c r="AA451" s="228">
        <v>0</v>
      </c>
      <c r="AB451" s="196"/>
      <c r="AC451" s="233">
        <v>0</v>
      </c>
      <c r="AD451" s="234">
        <v>0</v>
      </c>
      <c r="AE451" s="302"/>
      <c r="AF451" s="224"/>
      <c r="AG451" s="242">
        <f t="shared" si="176"/>
        <v>0</v>
      </c>
      <c r="AH451" s="210">
        <f t="shared" si="172"/>
        <v>0</v>
      </c>
      <c r="AI451" s="196"/>
      <c r="AJ451" s="229">
        <f t="shared" si="178"/>
        <v>6094</v>
      </c>
      <c r="AK451" s="233">
        <v>0</v>
      </c>
      <c r="AL451" s="234">
        <v>0</v>
      </c>
      <c r="AM451" s="201">
        <f t="shared" si="177"/>
        <v>21759.87</v>
      </c>
      <c r="AN451" s="209">
        <f t="shared" si="177"/>
        <v>0</v>
      </c>
      <c r="AO451" s="201">
        <f t="shared" si="174"/>
        <v>21759.870000000003</v>
      </c>
      <c r="AP451" s="202">
        <f t="shared" si="173"/>
        <v>0</v>
      </c>
      <c r="AQ451" s="7"/>
      <c r="AR451" s="211">
        <f t="shared" si="165"/>
        <v>0</v>
      </c>
      <c r="AS451" s="212">
        <f t="shared" si="166"/>
        <v>0</v>
      </c>
      <c r="AT451" s="213">
        <f t="shared" si="167"/>
        <v>0</v>
      </c>
      <c r="AU451" s="7"/>
      <c r="AV451" s="7"/>
      <c r="AW451" s="214"/>
      <c r="AX451" s="214"/>
      <c r="AY451" s="7"/>
      <c r="AZ451" s="7"/>
      <c r="BA451" s="7"/>
      <c r="BB451" s="7"/>
      <c r="BC451" s="7"/>
      <c r="BD451" s="7"/>
    </row>
    <row r="452" spans="1:56" x14ac:dyDescent="0.25">
      <c r="A452" s="218">
        <v>6095</v>
      </c>
      <c r="B452" s="219" t="s">
        <v>486</v>
      </c>
      <c r="C452" s="220"/>
      <c r="D452" s="220"/>
      <c r="E452" s="220"/>
      <c r="F452" s="220"/>
      <c r="G452" s="220"/>
      <c r="H452" s="220"/>
      <c r="I452" s="220"/>
      <c r="J452" s="220"/>
      <c r="K452" s="220"/>
      <c r="L452" s="221"/>
      <c r="M452" s="196" t="s">
        <v>56</v>
      </c>
      <c r="N452" s="222">
        <f t="shared" si="158"/>
        <v>6095</v>
      </c>
      <c r="O452" s="233">
        <v>0</v>
      </c>
      <c r="P452" s="234">
        <v>0</v>
      </c>
      <c r="Q452" s="200"/>
      <c r="R452" s="199"/>
      <c r="S452" s="242">
        <f t="shared" si="175"/>
        <v>0</v>
      </c>
      <c r="T452" s="210">
        <f t="shared" si="171"/>
        <v>0</v>
      </c>
      <c r="U452" s="196"/>
      <c r="V452" s="225">
        <v>0</v>
      </c>
      <c r="W452" s="226">
        <v>0</v>
      </c>
      <c r="X452" s="227">
        <v>0</v>
      </c>
      <c r="Y452" s="226">
        <v>0</v>
      </c>
      <c r="Z452" s="227">
        <v>0</v>
      </c>
      <c r="AA452" s="228">
        <v>0</v>
      </c>
      <c r="AB452" s="196"/>
      <c r="AC452" s="233">
        <v>0</v>
      </c>
      <c r="AD452" s="234">
        <v>0</v>
      </c>
      <c r="AE452" s="302"/>
      <c r="AF452" s="224"/>
      <c r="AG452" s="242">
        <f t="shared" si="176"/>
        <v>0</v>
      </c>
      <c r="AH452" s="210">
        <f t="shared" si="172"/>
        <v>0</v>
      </c>
      <c r="AI452" s="196"/>
      <c r="AJ452" s="229">
        <f t="shared" si="178"/>
        <v>6095</v>
      </c>
      <c r="AK452" s="233">
        <v>0</v>
      </c>
      <c r="AL452" s="234">
        <v>0</v>
      </c>
      <c r="AM452" s="201">
        <f t="shared" si="177"/>
        <v>0</v>
      </c>
      <c r="AN452" s="209">
        <f t="shared" si="177"/>
        <v>0</v>
      </c>
      <c r="AO452" s="201">
        <f t="shared" si="174"/>
        <v>0</v>
      </c>
      <c r="AP452" s="202">
        <f t="shared" si="173"/>
        <v>0</v>
      </c>
      <c r="AQ452" s="7"/>
      <c r="AR452" s="211">
        <f t="shared" si="165"/>
        <v>0</v>
      </c>
      <c r="AS452" s="212">
        <f t="shared" si="166"/>
        <v>0</v>
      </c>
      <c r="AT452" s="213">
        <f t="shared" si="167"/>
        <v>0</v>
      </c>
      <c r="AU452" s="7"/>
      <c r="AV452" s="7"/>
      <c r="AW452" s="214"/>
      <c r="AX452" s="214"/>
      <c r="AY452" s="7"/>
      <c r="AZ452" s="7"/>
      <c r="BA452" s="7"/>
      <c r="BB452" s="7"/>
      <c r="BC452" s="7"/>
      <c r="BD452" s="7"/>
    </row>
    <row r="453" spans="1:56" x14ac:dyDescent="0.25">
      <c r="A453" s="218">
        <v>6096</v>
      </c>
      <c r="B453" s="219" t="s">
        <v>487</v>
      </c>
      <c r="C453" s="220"/>
      <c r="D453" s="220"/>
      <c r="E453" s="220"/>
      <c r="F453" s="220"/>
      <c r="G453" s="220"/>
      <c r="H453" s="220"/>
      <c r="I453" s="220"/>
      <c r="J453" s="220"/>
      <c r="K453" s="220"/>
      <c r="L453" s="221"/>
      <c r="M453" s="196" t="s">
        <v>56</v>
      </c>
      <c r="N453" s="222">
        <f t="shared" ref="N453:N527" si="179">+A453</f>
        <v>6096</v>
      </c>
      <c r="O453" s="233">
        <v>0</v>
      </c>
      <c r="P453" s="234">
        <v>0</v>
      </c>
      <c r="Q453" s="200"/>
      <c r="R453" s="199"/>
      <c r="S453" s="242">
        <f t="shared" si="175"/>
        <v>0</v>
      </c>
      <c r="T453" s="210">
        <f t="shared" si="171"/>
        <v>0</v>
      </c>
      <c r="U453" s="196"/>
      <c r="V453" s="225">
        <v>0</v>
      </c>
      <c r="W453" s="226">
        <v>0</v>
      </c>
      <c r="X453" s="227">
        <v>0</v>
      </c>
      <c r="Y453" s="226">
        <v>0</v>
      </c>
      <c r="Z453" s="227">
        <v>0</v>
      </c>
      <c r="AA453" s="228">
        <v>0</v>
      </c>
      <c r="AB453" s="196"/>
      <c r="AC453" s="233">
        <v>0</v>
      </c>
      <c r="AD453" s="234">
        <v>0</v>
      </c>
      <c r="AE453" s="302"/>
      <c r="AF453" s="224"/>
      <c r="AG453" s="242">
        <f t="shared" si="176"/>
        <v>0</v>
      </c>
      <c r="AH453" s="210">
        <f t="shared" si="172"/>
        <v>0</v>
      </c>
      <c r="AI453" s="196"/>
      <c r="AJ453" s="229">
        <f t="shared" si="178"/>
        <v>6096</v>
      </c>
      <c r="AK453" s="233">
        <v>0</v>
      </c>
      <c r="AL453" s="234">
        <v>0</v>
      </c>
      <c r="AM453" s="201">
        <f t="shared" si="177"/>
        <v>0</v>
      </c>
      <c r="AN453" s="209">
        <f t="shared" si="177"/>
        <v>0</v>
      </c>
      <c r="AO453" s="201">
        <f t="shared" si="174"/>
        <v>0</v>
      </c>
      <c r="AP453" s="202">
        <f t="shared" si="173"/>
        <v>0</v>
      </c>
      <c r="AQ453" s="7"/>
      <c r="AR453" s="211">
        <f t="shared" si="165"/>
        <v>0</v>
      </c>
      <c r="AS453" s="212">
        <f t="shared" si="166"/>
        <v>0</v>
      </c>
      <c r="AT453" s="213">
        <f t="shared" si="167"/>
        <v>0</v>
      </c>
      <c r="AU453" s="7"/>
      <c r="AV453" s="7"/>
      <c r="AW453" s="214"/>
      <c r="AX453" s="214"/>
      <c r="AY453" s="7"/>
      <c r="AZ453" s="7"/>
      <c r="BA453" s="7"/>
      <c r="BB453" s="7"/>
      <c r="BC453" s="7"/>
      <c r="BD453" s="7"/>
    </row>
    <row r="454" spans="1:56" x14ac:dyDescent="0.25">
      <c r="A454" s="218">
        <v>6098</v>
      </c>
      <c r="B454" s="219" t="s">
        <v>488</v>
      </c>
      <c r="C454" s="220"/>
      <c r="D454" s="220"/>
      <c r="E454" s="220"/>
      <c r="F454" s="220"/>
      <c r="G454" s="220"/>
      <c r="H454" s="220"/>
      <c r="I454" s="220"/>
      <c r="J454" s="220"/>
      <c r="K454" s="220"/>
      <c r="L454" s="221"/>
      <c r="M454" s="196" t="s">
        <v>56</v>
      </c>
      <c r="N454" s="222">
        <f t="shared" si="179"/>
        <v>6098</v>
      </c>
      <c r="O454" s="233">
        <v>0</v>
      </c>
      <c r="P454" s="234">
        <v>0</v>
      </c>
      <c r="Q454" s="200"/>
      <c r="R454" s="199"/>
      <c r="S454" s="242">
        <f t="shared" si="175"/>
        <v>0</v>
      </c>
      <c r="T454" s="210">
        <f t="shared" si="171"/>
        <v>0</v>
      </c>
      <c r="U454" s="196"/>
      <c r="V454" s="225">
        <v>0</v>
      </c>
      <c r="W454" s="226">
        <v>0</v>
      </c>
      <c r="X454" s="227">
        <v>0</v>
      </c>
      <c r="Y454" s="226">
        <v>0</v>
      </c>
      <c r="Z454" s="227">
        <v>0</v>
      </c>
      <c r="AA454" s="228">
        <v>0</v>
      </c>
      <c r="AB454" s="196"/>
      <c r="AC454" s="233">
        <v>0</v>
      </c>
      <c r="AD454" s="234">
        <v>0</v>
      </c>
      <c r="AE454" s="302"/>
      <c r="AF454" s="224"/>
      <c r="AG454" s="242">
        <f t="shared" si="176"/>
        <v>0</v>
      </c>
      <c r="AH454" s="210">
        <f t="shared" si="172"/>
        <v>0</v>
      </c>
      <c r="AI454" s="196"/>
      <c r="AJ454" s="229">
        <f t="shared" si="178"/>
        <v>6098</v>
      </c>
      <c r="AK454" s="233">
        <v>0</v>
      </c>
      <c r="AL454" s="234">
        <v>0</v>
      </c>
      <c r="AM454" s="201">
        <f t="shared" si="177"/>
        <v>0</v>
      </c>
      <c r="AN454" s="209">
        <f t="shared" si="177"/>
        <v>0</v>
      </c>
      <c r="AO454" s="201">
        <f t="shared" si="174"/>
        <v>0</v>
      </c>
      <c r="AP454" s="202">
        <f t="shared" si="173"/>
        <v>0</v>
      </c>
      <c r="AQ454" s="7"/>
      <c r="AR454" s="211">
        <f t="shared" ref="AR454:AR528" si="180">+ROUND(+SUM(AK454-AL454)-SUM(O454-P454)-SUM(V454-W454)-SUM(AC454-AD454),2)</f>
        <v>0</v>
      </c>
      <c r="AS454" s="212">
        <f t="shared" ref="AS454:AS528" si="181">+ROUND(+SUM(AM454-AN454)-SUM(Q454-R454)-SUM(X454-Y454)-SUM(AE454-AF454),2)</f>
        <v>0</v>
      </c>
      <c r="AT454" s="213">
        <f t="shared" ref="AT454:AT528" si="182">+ROUND(+SUM(AO454-AP454)-SUM(S454-T454)-SUM(Z454-AA454)-SUM(AG454-AH454),2)</f>
        <v>0</v>
      </c>
      <c r="AU454" s="7"/>
      <c r="AV454" s="7"/>
      <c r="AW454" s="214"/>
      <c r="AX454" s="214"/>
      <c r="AY454" s="7"/>
      <c r="AZ454" s="7"/>
      <c r="BA454" s="7"/>
      <c r="BB454" s="7"/>
      <c r="BC454" s="7"/>
      <c r="BD454" s="7"/>
    </row>
    <row r="455" spans="1:56" x14ac:dyDescent="0.25">
      <c r="A455" s="218">
        <v>6099</v>
      </c>
      <c r="B455" s="219" t="s">
        <v>489</v>
      </c>
      <c r="C455" s="220"/>
      <c r="D455" s="220"/>
      <c r="E455" s="220"/>
      <c r="F455" s="220"/>
      <c r="G455" s="220"/>
      <c r="H455" s="220"/>
      <c r="I455" s="220"/>
      <c r="J455" s="220"/>
      <c r="K455" s="220"/>
      <c r="L455" s="221"/>
      <c r="M455" s="196" t="s">
        <v>56</v>
      </c>
      <c r="N455" s="222">
        <f t="shared" si="179"/>
        <v>6099</v>
      </c>
      <c r="O455" s="233">
        <v>0</v>
      </c>
      <c r="P455" s="234">
        <v>0</v>
      </c>
      <c r="Q455" s="200"/>
      <c r="R455" s="199"/>
      <c r="S455" s="242">
        <f t="shared" si="175"/>
        <v>0</v>
      </c>
      <c r="T455" s="210">
        <f t="shared" si="171"/>
        <v>0</v>
      </c>
      <c r="U455" s="196"/>
      <c r="V455" s="225">
        <v>0</v>
      </c>
      <c r="W455" s="226">
        <v>0</v>
      </c>
      <c r="X455" s="227">
        <v>0</v>
      </c>
      <c r="Y455" s="226">
        <v>0</v>
      </c>
      <c r="Z455" s="227">
        <v>0</v>
      </c>
      <c r="AA455" s="228">
        <v>0</v>
      </c>
      <c r="AB455" s="196"/>
      <c r="AC455" s="233">
        <v>0</v>
      </c>
      <c r="AD455" s="234">
        <v>0</v>
      </c>
      <c r="AE455" s="302"/>
      <c r="AF455" s="224"/>
      <c r="AG455" s="242">
        <f t="shared" si="176"/>
        <v>0</v>
      </c>
      <c r="AH455" s="210">
        <f t="shared" si="172"/>
        <v>0</v>
      </c>
      <c r="AI455" s="196"/>
      <c r="AJ455" s="229">
        <f t="shared" si="178"/>
        <v>6099</v>
      </c>
      <c r="AK455" s="233">
        <v>0</v>
      </c>
      <c r="AL455" s="234">
        <v>0</v>
      </c>
      <c r="AM455" s="201">
        <f t="shared" si="177"/>
        <v>0</v>
      </c>
      <c r="AN455" s="209">
        <f t="shared" si="177"/>
        <v>0</v>
      </c>
      <c r="AO455" s="201">
        <f t="shared" si="174"/>
        <v>0</v>
      </c>
      <c r="AP455" s="202">
        <f t="shared" si="173"/>
        <v>0</v>
      </c>
      <c r="AQ455" s="7"/>
      <c r="AR455" s="211">
        <f t="shared" si="180"/>
        <v>0</v>
      </c>
      <c r="AS455" s="212">
        <f t="shared" si="181"/>
        <v>0</v>
      </c>
      <c r="AT455" s="213">
        <f t="shared" si="182"/>
        <v>0</v>
      </c>
      <c r="AU455" s="7"/>
      <c r="AV455" s="7"/>
      <c r="AW455" s="214"/>
      <c r="AX455" s="214"/>
      <c r="AY455" s="7"/>
      <c r="AZ455" s="7"/>
      <c r="BA455" s="7"/>
      <c r="BB455" s="7"/>
      <c r="BC455" s="7"/>
      <c r="BD455" s="7"/>
    </row>
    <row r="456" spans="1:56" x14ac:dyDescent="0.25">
      <c r="A456" s="218">
        <v>6111</v>
      </c>
      <c r="B456" s="398" t="s">
        <v>490</v>
      </c>
      <c r="C456" s="399"/>
      <c r="D456" s="399"/>
      <c r="E456" s="399"/>
      <c r="F456" s="399"/>
      <c r="G456" s="399"/>
      <c r="H456" s="399"/>
      <c r="I456" s="399"/>
      <c r="J456" s="220"/>
      <c r="K456" s="220"/>
      <c r="L456" s="221"/>
      <c r="M456" s="196" t="s">
        <v>56</v>
      </c>
      <c r="N456" s="222">
        <f t="shared" si="179"/>
        <v>6111</v>
      </c>
      <c r="O456" s="233">
        <v>0</v>
      </c>
      <c r="P456" s="234">
        <v>0</v>
      </c>
      <c r="Q456" s="200"/>
      <c r="R456" s="199"/>
      <c r="S456" s="242">
        <f t="shared" si="175"/>
        <v>0</v>
      </c>
      <c r="T456" s="210">
        <f t="shared" si="171"/>
        <v>0</v>
      </c>
      <c r="U456" s="196"/>
      <c r="V456" s="225">
        <v>0</v>
      </c>
      <c r="W456" s="226">
        <v>0</v>
      </c>
      <c r="X456" s="227">
        <v>0</v>
      </c>
      <c r="Y456" s="226">
        <v>0</v>
      </c>
      <c r="Z456" s="227">
        <v>0</v>
      </c>
      <c r="AA456" s="228">
        <v>0</v>
      </c>
      <c r="AB456" s="196"/>
      <c r="AC456" s="233">
        <v>0</v>
      </c>
      <c r="AD456" s="234">
        <v>0</v>
      </c>
      <c r="AE456" s="302"/>
      <c r="AF456" s="224"/>
      <c r="AG456" s="242">
        <f t="shared" si="176"/>
        <v>0</v>
      </c>
      <c r="AH456" s="210">
        <f t="shared" si="172"/>
        <v>0</v>
      </c>
      <c r="AI456" s="196"/>
      <c r="AJ456" s="229">
        <f t="shared" si="178"/>
        <v>6111</v>
      </c>
      <c r="AK456" s="233">
        <v>0</v>
      </c>
      <c r="AL456" s="234">
        <v>0</v>
      </c>
      <c r="AM456" s="201">
        <f t="shared" si="177"/>
        <v>0</v>
      </c>
      <c r="AN456" s="209">
        <f t="shared" si="177"/>
        <v>0</v>
      </c>
      <c r="AO456" s="201">
        <f t="shared" si="174"/>
        <v>0</v>
      </c>
      <c r="AP456" s="202">
        <f t="shared" si="173"/>
        <v>0</v>
      </c>
      <c r="AQ456" s="7"/>
      <c r="AR456" s="211">
        <f t="shared" si="180"/>
        <v>0</v>
      </c>
      <c r="AS456" s="212">
        <f t="shared" si="181"/>
        <v>0</v>
      </c>
      <c r="AT456" s="213">
        <f t="shared" si="182"/>
        <v>0</v>
      </c>
      <c r="AU456" s="7"/>
      <c r="AV456" s="7"/>
      <c r="AW456" s="214"/>
      <c r="AX456" s="214"/>
      <c r="AY456" s="7"/>
      <c r="AZ456" s="7"/>
      <c r="BA456" s="7"/>
      <c r="BB456" s="7"/>
      <c r="BC456" s="7"/>
      <c r="BD456" s="7"/>
    </row>
    <row r="457" spans="1:56" x14ac:dyDescent="0.25">
      <c r="A457" s="218">
        <v>6112</v>
      </c>
      <c r="B457" s="352" t="s">
        <v>491</v>
      </c>
      <c r="C457" s="220"/>
      <c r="D457" s="220"/>
      <c r="E457" s="220"/>
      <c r="F457" s="220"/>
      <c r="G457" s="220"/>
      <c r="H457" s="220"/>
      <c r="I457" s="220"/>
      <c r="J457" s="220"/>
      <c r="K457" s="220"/>
      <c r="L457" s="221"/>
      <c r="M457" s="196" t="s">
        <v>56</v>
      </c>
      <c r="N457" s="222">
        <f t="shared" si="179"/>
        <v>6112</v>
      </c>
      <c r="O457" s="233">
        <v>0</v>
      </c>
      <c r="P457" s="234">
        <v>0</v>
      </c>
      <c r="Q457" s="200"/>
      <c r="R457" s="199"/>
      <c r="S457" s="242">
        <f t="shared" si="175"/>
        <v>0</v>
      </c>
      <c r="T457" s="210">
        <f t="shared" si="171"/>
        <v>0</v>
      </c>
      <c r="U457" s="196"/>
      <c r="V457" s="225">
        <v>0</v>
      </c>
      <c r="W457" s="226">
        <v>0</v>
      </c>
      <c r="X457" s="227">
        <v>0</v>
      </c>
      <c r="Y457" s="226">
        <v>0</v>
      </c>
      <c r="Z457" s="227">
        <v>0</v>
      </c>
      <c r="AA457" s="228">
        <v>0</v>
      </c>
      <c r="AB457" s="196"/>
      <c r="AC457" s="233">
        <v>0</v>
      </c>
      <c r="AD457" s="234">
        <v>0</v>
      </c>
      <c r="AE457" s="302"/>
      <c r="AF457" s="224"/>
      <c r="AG457" s="242">
        <f t="shared" si="176"/>
        <v>0</v>
      </c>
      <c r="AH457" s="210">
        <f t="shared" si="172"/>
        <v>0</v>
      </c>
      <c r="AI457" s="196"/>
      <c r="AJ457" s="229">
        <f t="shared" si="178"/>
        <v>6112</v>
      </c>
      <c r="AK457" s="233">
        <v>0</v>
      </c>
      <c r="AL457" s="234">
        <v>0</v>
      </c>
      <c r="AM457" s="201">
        <f t="shared" si="177"/>
        <v>0</v>
      </c>
      <c r="AN457" s="209">
        <f t="shared" si="177"/>
        <v>0</v>
      </c>
      <c r="AO457" s="201">
        <f t="shared" si="174"/>
        <v>0</v>
      </c>
      <c r="AP457" s="202">
        <f t="shared" si="173"/>
        <v>0</v>
      </c>
      <c r="AQ457" s="7"/>
      <c r="AR457" s="211">
        <f t="shared" si="180"/>
        <v>0</v>
      </c>
      <c r="AS457" s="212">
        <f t="shared" si="181"/>
        <v>0</v>
      </c>
      <c r="AT457" s="213">
        <f t="shared" si="182"/>
        <v>0</v>
      </c>
      <c r="AU457" s="7"/>
      <c r="AV457" s="7"/>
      <c r="AW457" s="214"/>
      <c r="AX457" s="214"/>
      <c r="AY457" s="7"/>
      <c r="AZ457" s="7"/>
      <c r="BA457" s="7"/>
      <c r="BB457" s="7"/>
      <c r="BC457" s="7"/>
      <c r="BD457" s="7"/>
    </row>
    <row r="458" spans="1:56" x14ac:dyDescent="0.25">
      <c r="A458" s="218">
        <v>6113</v>
      </c>
      <c r="B458" s="352" t="s">
        <v>492</v>
      </c>
      <c r="C458" s="220"/>
      <c r="D458" s="220"/>
      <c r="E458" s="220"/>
      <c r="F458" s="220"/>
      <c r="G458" s="220"/>
      <c r="H458" s="220"/>
      <c r="I458" s="220"/>
      <c r="J458" s="220"/>
      <c r="K458" s="220"/>
      <c r="L458" s="221"/>
      <c r="M458" s="196" t="s">
        <v>56</v>
      </c>
      <c r="N458" s="222">
        <f t="shared" si="179"/>
        <v>6113</v>
      </c>
      <c r="O458" s="233">
        <v>0</v>
      </c>
      <c r="P458" s="234">
        <v>0</v>
      </c>
      <c r="Q458" s="200"/>
      <c r="R458" s="199"/>
      <c r="S458" s="242">
        <f t="shared" si="175"/>
        <v>0</v>
      </c>
      <c r="T458" s="210">
        <f t="shared" si="171"/>
        <v>0</v>
      </c>
      <c r="U458" s="196"/>
      <c r="V458" s="225">
        <v>0</v>
      </c>
      <c r="W458" s="226">
        <v>0</v>
      </c>
      <c r="X458" s="227">
        <v>0</v>
      </c>
      <c r="Y458" s="226">
        <v>0</v>
      </c>
      <c r="Z458" s="227">
        <v>0</v>
      </c>
      <c r="AA458" s="228">
        <v>0</v>
      </c>
      <c r="AB458" s="196"/>
      <c r="AC458" s="233">
        <v>0</v>
      </c>
      <c r="AD458" s="234">
        <v>0</v>
      </c>
      <c r="AE458" s="302"/>
      <c r="AF458" s="224"/>
      <c r="AG458" s="242">
        <f t="shared" si="176"/>
        <v>0</v>
      </c>
      <c r="AH458" s="210">
        <f t="shared" si="172"/>
        <v>0</v>
      </c>
      <c r="AI458" s="196"/>
      <c r="AJ458" s="229">
        <f t="shared" si="178"/>
        <v>6113</v>
      </c>
      <c r="AK458" s="233">
        <v>0</v>
      </c>
      <c r="AL458" s="234">
        <v>0</v>
      </c>
      <c r="AM458" s="201">
        <f t="shared" si="177"/>
        <v>0</v>
      </c>
      <c r="AN458" s="209">
        <f t="shared" si="177"/>
        <v>0</v>
      </c>
      <c r="AO458" s="201">
        <f t="shared" si="174"/>
        <v>0</v>
      </c>
      <c r="AP458" s="202">
        <f t="shared" si="173"/>
        <v>0</v>
      </c>
      <c r="AQ458" s="7"/>
      <c r="AR458" s="211">
        <f t="shared" si="180"/>
        <v>0</v>
      </c>
      <c r="AS458" s="212">
        <f t="shared" si="181"/>
        <v>0</v>
      </c>
      <c r="AT458" s="213">
        <f t="shared" si="182"/>
        <v>0</v>
      </c>
      <c r="AU458" s="7"/>
      <c r="AV458" s="7"/>
      <c r="AW458" s="214"/>
      <c r="AX458" s="214"/>
      <c r="AY458" s="7"/>
      <c r="AZ458" s="7"/>
      <c r="BA458" s="7"/>
      <c r="BB458" s="7"/>
      <c r="BC458" s="7"/>
      <c r="BD458" s="7"/>
    </row>
    <row r="459" spans="1:56" x14ac:dyDescent="0.25">
      <c r="A459" s="218">
        <v>6114</v>
      </c>
      <c r="B459" s="352" t="s">
        <v>493</v>
      </c>
      <c r="C459" s="220"/>
      <c r="D459" s="220"/>
      <c r="E459" s="220"/>
      <c r="F459" s="220"/>
      <c r="G459" s="220"/>
      <c r="H459" s="220"/>
      <c r="I459" s="220"/>
      <c r="J459" s="220"/>
      <c r="K459" s="220"/>
      <c r="L459" s="221"/>
      <c r="M459" s="196" t="s">
        <v>56</v>
      </c>
      <c r="N459" s="222">
        <f t="shared" si="179"/>
        <v>6114</v>
      </c>
      <c r="O459" s="233">
        <v>0</v>
      </c>
      <c r="P459" s="234">
        <v>0</v>
      </c>
      <c r="Q459" s="200"/>
      <c r="R459" s="199"/>
      <c r="S459" s="242">
        <f t="shared" si="175"/>
        <v>0</v>
      </c>
      <c r="T459" s="210">
        <f t="shared" si="171"/>
        <v>0</v>
      </c>
      <c r="U459" s="196"/>
      <c r="V459" s="225">
        <v>0</v>
      </c>
      <c r="W459" s="226">
        <v>0</v>
      </c>
      <c r="X459" s="227">
        <v>0</v>
      </c>
      <c r="Y459" s="226">
        <v>0</v>
      </c>
      <c r="Z459" s="227">
        <v>0</v>
      </c>
      <c r="AA459" s="228">
        <v>0</v>
      </c>
      <c r="AB459" s="196"/>
      <c r="AC459" s="233">
        <v>0</v>
      </c>
      <c r="AD459" s="234">
        <v>0</v>
      </c>
      <c r="AE459" s="302"/>
      <c r="AF459" s="224"/>
      <c r="AG459" s="242">
        <f t="shared" si="176"/>
        <v>0</v>
      </c>
      <c r="AH459" s="210">
        <f t="shared" si="172"/>
        <v>0</v>
      </c>
      <c r="AI459" s="196"/>
      <c r="AJ459" s="229">
        <f t="shared" si="178"/>
        <v>6114</v>
      </c>
      <c r="AK459" s="233">
        <v>0</v>
      </c>
      <c r="AL459" s="234">
        <v>0</v>
      </c>
      <c r="AM459" s="201">
        <f t="shared" si="177"/>
        <v>0</v>
      </c>
      <c r="AN459" s="209">
        <f t="shared" si="177"/>
        <v>0</v>
      </c>
      <c r="AO459" s="201">
        <f t="shared" si="174"/>
        <v>0</v>
      </c>
      <c r="AP459" s="202">
        <f t="shared" si="173"/>
        <v>0</v>
      </c>
      <c r="AQ459" s="7"/>
      <c r="AR459" s="211">
        <f t="shared" si="180"/>
        <v>0</v>
      </c>
      <c r="AS459" s="212">
        <f t="shared" si="181"/>
        <v>0</v>
      </c>
      <c r="AT459" s="213">
        <f t="shared" si="182"/>
        <v>0</v>
      </c>
      <c r="AU459" s="7"/>
      <c r="AV459" s="7"/>
      <c r="AW459" s="214"/>
      <c r="AX459" s="214"/>
      <c r="AY459" s="7"/>
      <c r="AZ459" s="7"/>
      <c r="BA459" s="7"/>
      <c r="BB459" s="7"/>
      <c r="BC459" s="7"/>
      <c r="BD459" s="7"/>
    </row>
    <row r="460" spans="1:56" x14ac:dyDescent="0.25">
      <c r="A460" s="218">
        <v>6115</v>
      </c>
      <c r="B460" s="352" t="s">
        <v>494</v>
      </c>
      <c r="C460" s="220"/>
      <c r="D460" s="220"/>
      <c r="E460" s="220"/>
      <c r="F460" s="220"/>
      <c r="G460" s="220"/>
      <c r="H460" s="220"/>
      <c r="I460" s="220"/>
      <c r="J460" s="220"/>
      <c r="K460" s="220"/>
      <c r="L460" s="221"/>
      <c r="M460" s="196" t="s">
        <v>56</v>
      </c>
      <c r="N460" s="222">
        <f t="shared" si="179"/>
        <v>6115</v>
      </c>
      <c r="O460" s="233">
        <v>0</v>
      </c>
      <c r="P460" s="234">
        <v>0</v>
      </c>
      <c r="Q460" s="200"/>
      <c r="R460" s="199"/>
      <c r="S460" s="242">
        <f t="shared" si="175"/>
        <v>0</v>
      </c>
      <c r="T460" s="210">
        <f t="shared" si="171"/>
        <v>0</v>
      </c>
      <c r="U460" s="196"/>
      <c r="V460" s="225">
        <v>0</v>
      </c>
      <c r="W460" s="226">
        <v>0</v>
      </c>
      <c r="X460" s="227">
        <v>0</v>
      </c>
      <c r="Y460" s="226">
        <v>0</v>
      </c>
      <c r="Z460" s="227">
        <v>0</v>
      </c>
      <c r="AA460" s="228">
        <v>0</v>
      </c>
      <c r="AB460" s="196"/>
      <c r="AC460" s="233">
        <v>0</v>
      </c>
      <c r="AD460" s="234">
        <v>0</v>
      </c>
      <c r="AE460" s="302"/>
      <c r="AF460" s="224"/>
      <c r="AG460" s="242">
        <f t="shared" si="176"/>
        <v>0</v>
      </c>
      <c r="AH460" s="210">
        <f t="shared" si="172"/>
        <v>0</v>
      </c>
      <c r="AI460" s="196"/>
      <c r="AJ460" s="229">
        <f t="shared" si="178"/>
        <v>6115</v>
      </c>
      <c r="AK460" s="233">
        <v>0</v>
      </c>
      <c r="AL460" s="234">
        <v>0</v>
      </c>
      <c r="AM460" s="201">
        <f t="shared" si="177"/>
        <v>0</v>
      </c>
      <c r="AN460" s="209">
        <f t="shared" si="177"/>
        <v>0</v>
      </c>
      <c r="AO460" s="201">
        <f t="shared" si="174"/>
        <v>0</v>
      </c>
      <c r="AP460" s="202">
        <f t="shared" si="173"/>
        <v>0</v>
      </c>
      <c r="AQ460" s="7"/>
      <c r="AR460" s="211">
        <f t="shared" si="180"/>
        <v>0</v>
      </c>
      <c r="AS460" s="212">
        <f t="shared" si="181"/>
        <v>0</v>
      </c>
      <c r="AT460" s="213">
        <f t="shared" si="182"/>
        <v>0</v>
      </c>
      <c r="AU460" s="7"/>
      <c r="AV460" s="7"/>
      <c r="AW460" s="214"/>
      <c r="AX460" s="214"/>
      <c r="AY460" s="7"/>
      <c r="AZ460" s="7"/>
      <c r="BA460" s="7"/>
      <c r="BB460" s="7"/>
      <c r="BC460" s="7"/>
      <c r="BD460" s="7"/>
    </row>
    <row r="461" spans="1:56" x14ac:dyDescent="0.25">
      <c r="A461" s="218">
        <v>6131</v>
      </c>
      <c r="B461" s="352" t="s">
        <v>495</v>
      </c>
      <c r="C461" s="400"/>
      <c r="D461" s="400"/>
      <c r="E461" s="400"/>
      <c r="F461" s="400"/>
      <c r="G461" s="400"/>
      <c r="H461" s="400"/>
      <c r="I461" s="400"/>
      <c r="J461" s="220"/>
      <c r="K461" s="220"/>
      <c r="L461" s="221"/>
      <c r="M461" s="196" t="s">
        <v>56</v>
      </c>
      <c r="N461" s="222">
        <f>+A461</f>
        <v>6131</v>
      </c>
      <c r="O461" s="233">
        <v>0</v>
      </c>
      <c r="P461" s="234">
        <v>0</v>
      </c>
      <c r="Q461" s="200"/>
      <c r="R461" s="199"/>
      <c r="S461" s="242">
        <f>+IF(ABS(+O461+Q461)&gt;=ABS(P461+R461),+O461-P461+Q461-R461,0)</f>
        <v>0</v>
      </c>
      <c r="T461" s="210">
        <f>+IF(ABS(+O461+Q461)&lt;=ABS(P461+R461),-O461+P461-Q461+R461,0)</f>
        <v>0</v>
      </c>
      <c r="U461" s="196"/>
      <c r="V461" s="225">
        <v>0</v>
      </c>
      <c r="W461" s="226">
        <v>0</v>
      </c>
      <c r="X461" s="227">
        <v>0</v>
      </c>
      <c r="Y461" s="226">
        <v>0</v>
      </c>
      <c r="Z461" s="227">
        <v>0</v>
      </c>
      <c r="AA461" s="228">
        <v>0</v>
      </c>
      <c r="AB461" s="196"/>
      <c r="AC461" s="233">
        <v>0</v>
      </c>
      <c r="AD461" s="234">
        <v>0</v>
      </c>
      <c r="AE461" s="302"/>
      <c r="AF461" s="224"/>
      <c r="AG461" s="242">
        <f>+IF(ABS(+AC461+AE461)&gt;=ABS(AD461+AF461),+AC461-AD461+AE461-AF461,0)</f>
        <v>0</v>
      </c>
      <c r="AH461" s="210">
        <f>+IF(ABS(+AC461+AE461)&lt;=ABS(AD461+AF461),-AC461+AD461-AE461+AF461,0)</f>
        <v>0</v>
      </c>
      <c r="AI461" s="196"/>
      <c r="AJ461" s="229">
        <f>+N461</f>
        <v>6131</v>
      </c>
      <c r="AK461" s="233">
        <v>0</v>
      </c>
      <c r="AL461" s="234">
        <v>0</v>
      </c>
      <c r="AM461" s="201">
        <f t="shared" si="177"/>
        <v>0</v>
      </c>
      <c r="AN461" s="209">
        <f t="shared" si="177"/>
        <v>0</v>
      </c>
      <c r="AO461" s="201">
        <f t="shared" si="174"/>
        <v>0</v>
      </c>
      <c r="AP461" s="202">
        <f t="shared" si="173"/>
        <v>0</v>
      </c>
      <c r="AQ461" s="7"/>
      <c r="AR461" s="211">
        <f>+ROUND(+SUM(AK461-AL461)-SUM(O461-P461)-SUM(V461-W461)-SUM(AC461-AD461),2)</f>
        <v>0</v>
      </c>
      <c r="AS461" s="212">
        <f>+ROUND(+SUM(AM461-AN461)-SUM(Q461-R461)-SUM(X461-Y461)-SUM(AE461-AF461),2)</f>
        <v>0</v>
      </c>
      <c r="AT461" s="213">
        <f>+ROUND(+SUM(AO461-AP461)-SUM(S461-T461)-SUM(Z461-AA461)-SUM(AG461-AH461),2)</f>
        <v>0</v>
      </c>
      <c r="AU461" s="7"/>
      <c r="AV461" s="7"/>
      <c r="AW461" s="214"/>
      <c r="AX461" s="214"/>
      <c r="AY461" s="7"/>
      <c r="AZ461" s="7"/>
      <c r="BA461" s="7"/>
      <c r="BB461" s="7"/>
      <c r="BC461" s="7"/>
      <c r="BD461" s="7"/>
    </row>
    <row r="462" spans="1:56" x14ac:dyDescent="0.25">
      <c r="A462" s="218">
        <v>6132</v>
      </c>
      <c r="B462" s="352" t="s">
        <v>496</v>
      </c>
      <c r="C462" s="400"/>
      <c r="D462" s="400"/>
      <c r="E462" s="400"/>
      <c r="F462" s="400"/>
      <c r="G462" s="400"/>
      <c r="H462" s="400"/>
      <c r="I462" s="400"/>
      <c r="J462" s="220"/>
      <c r="K462" s="220"/>
      <c r="L462" s="221"/>
      <c r="M462" s="196" t="s">
        <v>56</v>
      </c>
      <c r="N462" s="222">
        <f>+A462</f>
        <v>6132</v>
      </c>
      <c r="O462" s="233">
        <v>0</v>
      </c>
      <c r="P462" s="234">
        <v>0</v>
      </c>
      <c r="Q462" s="200"/>
      <c r="R462" s="199"/>
      <c r="S462" s="242">
        <f>+IF(ABS(+O462+Q462)&gt;=ABS(P462+R462),+O462-P462+Q462-R462,0)</f>
        <v>0</v>
      </c>
      <c r="T462" s="210">
        <f>+IF(ABS(+O462+Q462)&lt;=ABS(P462+R462),-O462+P462-Q462+R462,0)</f>
        <v>0</v>
      </c>
      <c r="U462" s="196"/>
      <c r="V462" s="225">
        <v>0</v>
      </c>
      <c r="W462" s="226">
        <v>0</v>
      </c>
      <c r="X462" s="227">
        <v>0</v>
      </c>
      <c r="Y462" s="226">
        <v>0</v>
      </c>
      <c r="Z462" s="227">
        <v>0</v>
      </c>
      <c r="AA462" s="228">
        <v>0</v>
      </c>
      <c r="AB462" s="196"/>
      <c r="AC462" s="233">
        <v>0</v>
      </c>
      <c r="AD462" s="234">
        <v>0</v>
      </c>
      <c r="AE462" s="302"/>
      <c r="AF462" s="224"/>
      <c r="AG462" s="242">
        <f>+IF(ABS(+AC462+AE462)&gt;=ABS(AD462+AF462),+AC462-AD462+AE462-AF462,0)</f>
        <v>0</v>
      </c>
      <c r="AH462" s="210">
        <f>+IF(ABS(+AC462+AE462)&lt;=ABS(AD462+AF462),-AC462+AD462-AE462+AF462,0)</f>
        <v>0</v>
      </c>
      <c r="AI462" s="196"/>
      <c r="AJ462" s="229">
        <f>+N462</f>
        <v>6132</v>
      </c>
      <c r="AK462" s="233">
        <v>0</v>
      </c>
      <c r="AL462" s="234">
        <v>0</v>
      </c>
      <c r="AM462" s="201">
        <f>+ROUND(+Q462+X462+AE462,2)</f>
        <v>0</v>
      </c>
      <c r="AN462" s="209">
        <f>+ROUND(+R462+Y462+AF462,2)</f>
        <v>0</v>
      </c>
      <c r="AO462" s="201">
        <f t="shared" si="174"/>
        <v>0</v>
      </c>
      <c r="AP462" s="202">
        <f t="shared" si="173"/>
        <v>0</v>
      </c>
      <c r="AQ462" s="7"/>
      <c r="AR462" s="211">
        <f>+ROUND(+SUM(AK462-AL462)-SUM(O462-P462)-SUM(V462-W462)-SUM(AC462-AD462),2)</f>
        <v>0</v>
      </c>
      <c r="AS462" s="212">
        <f>+ROUND(+SUM(AM462-AN462)-SUM(Q462-R462)-SUM(X462-Y462)-SUM(AE462-AF462),2)</f>
        <v>0</v>
      </c>
      <c r="AT462" s="213">
        <f>+ROUND(+SUM(AO462-AP462)-SUM(S462-T462)-SUM(Z462-AA462)-SUM(AG462-AH462),2)</f>
        <v>0</v>
      </c>
      <c r="AU462" s="7"/>
      <c r="AV462" s="7"/>
      <c r="AW462" s="214"/>
      <c r="AX462" s="214"/>
      <c r="AY462" s="7"/>
      <c r="AZ462" s="7"/>
      <c r="BA462" s="7"/>
      <c r="BB462" s="7"/>
      <c r="BC462" s="7"/>
      <c r="BD462" s="7"/>
    </row>
    <row r="463" spans="1:56" ht="15.75" customHeight="1" x14ac:dyDescent="0.25">
      <c r="A463" s="218">
        <v>6133</v>
      </c>
      <c r="B463" s="401" t="s">
        <v>497</v>
      </c>
      <c r="C463" s="402"/>
      <c r="D463" s="402"/>
      <c r="E463" s="402"/>
      <c r="F463" s="402"/>
      <c r="G463" s="402"/>
      <c r="H463" s="402"/>
      <c r="I463" s="402"/>
      <c r="J463" s="220"/>
      <c r="K463" s="220"/>
      <c r="L463" s="221"/>
      <c r="M463" s="196" t="s">
        <v>56</v>
      </c>
      <c r="N463" s="222">
        <f>+A463</f>
        <v>6133</v>
      </c>
      <c r="O463" s="233">
        <v>0</v>
      </c>
      <c r="P463" s="234">
        <v>0</v>
      </c>
      <c r="Q463" s="200"/>
      <c r="R463" s="199"/>
      <c r="S463" s="242">
        <f>+IF(ABS(+O463+Q463)&gt;=ABS(P463+R463),+O463-P463+Q463-R463,0)</f>
        <v>0</v>
      </c>
      <c r="T463" s="210">
        <f>+IF(ABS(+O463+Q463)&lt;=ABS(P463+R463),-O463+P463-Q463+R463,0)</f>
        <v>0</v>
      </c>
      <c r="U463" s="196"/>
      <c r="V463" s="225">
        <v>0</v>
      </c>
      <c r="W463" s="226">
        <v>0</v>
      </c>
      <c r="X463" s="227">
        <v>0</v>
      </c>
      <c r="Y463" s="226">
        <v>0</v>
      </c>
      <c r="Z463" s="227">
        <v>0</v>
      </c>
      <c r="AA463" s="228">
        <v>0</v>
      </c>
      <c r="AB463" s="196"/>
      <c r="AC463" s="233">
        <v>0</v>
      </c>
      <c r="AD463" s="234">
        <v>0</v>
      </c>
      <c r="AE463" s="302"/>
      <c r="AF463" s="224"/>
      <c r="AG463" s="242">
        <f>+IF(ABS(+AC463+AE463)&gt;=ABS(AD463+AF463),+AC463-AD463+AE463-AF463,0)</f>
        <v>0</v>
      </c>
      <c r="AH463" s="210">
        <f>+IF(ABS(+AC463+AE463)&lt;=ABS(AD463+AF463),-AC463+AD463-AE463+AF463,0)</f>
        <v>0</v>
      </c>
      <c r="AI463" s="196"/>
      <c r="AJ463" s="229">
        <f>+N463</f>
        <v>6133</v>
      </c>
      <c r="AK463" s="233">
        <v>0</v>
      </c>
      <c r="AL463" s="234">
        <v>0</v>
      </c>
      <c r="AM463" s="201">
        <f>+ROUND(+Q463+X463+AE463,2)</f>
        <v>0</v>
      </c>
      <c r="AN463" s="209">
        <f>+ROUND(+R463+Y463+AF463,2)</f>
        <v>0</v>
      </c>
      <c r="AO463" s="201">
        <f t="shared" si="174"/>
        <v>0</v>
      </c>
      <c r="AP463" s="202">
        <f t="shared" si="173"/>
        <v>0</v>
      </c>
      <c r="AQ463" s="7"/>
      <c r="AR463" s="211">
        <f>+ROUND(+SUM(AK463-AL463)-SUM(O463-P463)-SUM(V463-W463)-SUM(AC463-AD463),2)</f>
        <v>0</v>
      </c>
      <c r="AS463" s="212">
        <f>+ROUND(+SUM(AM463-AN463)-SUM(Q463-R463)-SUM(X463-Y463)-SUM(AE463-AF463),2)</f>
        <v>0</v>
      </c>
      <c r="AT463" s="213">
        <f>+ROUND(+SUM(AO463-AP463)-SUM(S463-T463)-SUM(Z463-AA463)-SUM(AG463-AH463),2)</f>
        <v>0</v>
      </c>
      <c r="AU463" s="7"/>
      <c r="AV463" s="7"/>
      <c r="AW463" s="214"/>
      <c r="AX463" s="214"/>
      <c r="AY463" s="7"/>
      <c r="AZ463" s="7"/>
      <c r="BA463" s="7"/>
      <c r="BB463" s="7"/>
      <c r="BC463" s="7"/>
      <c r="BD463" s="7"/>
    </row>
    <row r="464" spans="1:56" x14ac:dyDescent="0.25">
      <c r="A464" s="218">
        <v>6140</v>
      </c>
      <c r="B464" s="352" t="s">
        <v>498</v>
      </c>
      <c r="C464" s="220"/>
      <c r="D464" s="220"/>
      <c r="E464" s="220"/>
      <c r="F464" s="220"/>
      <c r="G464" s="220"/>
      <c r="H464" s="220"/>
      <c r="I464" s="220"/>
      <c r="J464" s="220"/>
      <c r="K464" s="220"/>
      <c r="L464" s="221"/>
      <c r="M464" s="196" t="s">
        <v>56</v>
      </c>
      <c r="N464" s="222">
        <f t="shared" si="179"/>
        <v>6140</v>
      </c>
      <c r="O464" s="233">
        <v>0</v>
      </c>
      <c r="P464" s="234">
        <v>0</v>
      </c>
      <c r="Q464" s="200"/>
      <c r="R464" s="199"/>
      <c r="S464" s="242">
        <f t="shared" si="175"/>
        <v>0</v>
      </c>
      <c r="T464" s="210">
        <f t="shared" si="171"/>
        <v>0</v>
      </c>
      <c r="U464" s="196"/>
      <c r="V464" s="225">
        <v>0</v>
      </c>
      <c r="W464" s="226">
        <v>0</v>
      </c>
      <c r="X464" s="227">
        <v>0</v>
      </c>
      <c r="Y464" s="226">
        <v>0</v>
      </c>
      <c r="Z464" s="227">
        <v>0</v>
      </c>
      <c r="AA464" s="228">
        <v>0</v>
      </c>
      <c r="AB464" s="196"/>
      <c r="AC464" s="233">
        <v>0</v>
      </c>
      <c r="AD464" s="234">
        <v>0</v>
      </c>
      <c r="AE464" s="302"/>
      <c r="AF464" s="224"/>
      <c r="AG464" s="242">
        <f t="shared" si="176"/>
        <v>0</v>
      </c>
      <c r="AH464" s="210">
        <f t="shared" si="172"/>
        <v>0</v>
      </c>
      <c r="AI464" s="196"/>
      <c r="AJ464" s="229">
        <f t="shared" si="178"/>
        <v>6140</v>
      </c>
      <c r="AK464" s="233">
        <v>0</v>
      </c>
      <c r="AL464" s="234">
        <v>0</v>
      </c>
      <c r="AM464" s="201">
        <f t="shared" si="177"/>
        <v>0</v>
      </c>
      <c r="AN464" s="209">
        <f t="shared" si="177"/>
        <v>0</v>
      </c>
      <c r="AO464" s="201">
        <f t="shared" si="174"/>
        <v>0</v>
      </c>
      <c r="AP464" s="202">
        <f t="shared" si="173"/>
        <v>0</v>
      </c>
      <c r="AQ464" s="7"/>
      <c r="AR464" s="211">
        <f t="shared" si="180"/>
        <v>0</v>
      </c>
      <c r="AS464" s="212">
        <f t="shared" si="181"/>
        <v>0</v>
      </c>
      <c r="AT464" s="213">
        <f t="shared" si="182"/>
        <v>0</v>
      </c>
      <c r="AU464" s="7"/>
      <c r="AV464" s="7"/>
      <c r="AW464" s="214"/>
      <c r="AX464" s="214"/>
      <c r="AY464" s="7"/>
      <c r="AZ464" s="7"/>
      <c r="BA464" s="7"/>
      <c r="BB464" s="7"/>
      <c r="BC464" s="7"/>
      <c r="BD464" s="7"/>
    </row>
    <row r="465" spans="1:56" x14ac:dyDescent="0.25">
      <c r="A465" s="218">
        <v>6141</v>
      </c>
      <c r="B465" s="352" t="s">
        <v>499</v>
      </c>
      <c r="C465" s="220"/>
      <c r="D465" s="220"/>
      <c r="E465" s="220"/>
      <c r="F465" s="220"/>
      <c r="G465" s="220"/>
      <c r="H465" s="220"/>
      <c r="I465" s="220"/>
      <c r="J465" s="220"/>
      <c r="K465" s="220"/>
      <c r="L465" s="221"/>
      <c r="M465" s="196" t="s">
        <v>56</v>
      </c>
      <c r="N465" s="222">
        <f>+A465</f>
        <v>6141</v>
      </c>
      <c r="O465" s="233">
        <v>0</v>
      </c>
      <c r="P465" s="234">
        <v>0</v>
      </c>
      <c r="Q465" s="200"/>
      <c r="R465" s="199"/>
      <c r="S465" s="242">
        <f>+IF(ABS(+O465+Q465)&gt;=ABS(P465+R465),+O465-P465+Q465-R465,0)</f>
        <v>0</v>
      </c>
      <c r="T465" s="210">
        <f>+IF(ABS(+O465+Q465)&lt;=ABS(P465+R465),-O465+P465-Q465+R465,0)</f>
        <v>0</v>
      </c>
      <c r="U465" s="196"/>
      <c r="V465" s="225">
        <v>0</v>
      </c>
      <c r="W465" s="226">
        <v>0</v>
      </c>
      <c r="X465" s="227">
        <v>0</v>
      </c>
      <c r="Y465" s="226">
        <v>0</v>
      </c>
      <c r="Z465" s="227">
        <v>0</v>
      </c>
      <c r="AA465" s="228">
        <v>0</v>
      </c>
      <c r="AB465" s="196"/>
      <c r="AC465" s="233">
        <v>0</v>
      </c>
      <c r="AD465" s="234">
        <v>0</v>
      </c>
      <c r="AE465" s="302"/>
      <c r="AF465" s="224"/>
      <c r="AG465" s="242">
        <f>+IF(ABS(+AC465+AE465)&gt;=ABS(AD465+AF465),+AC465-AD465+AE465-AF465,0)</f>
        <v>0</v>
      </c>
      <c r="AH465" s="210">
        <f>+IF(ABS(+AC465+AE465)&lt;=ABS(AD465+AF465),-AC465+AD465-AE465+AF465,0)</f>
        <v>0</v>
      </c>
      <c r="AI465" s="196"/>
      <c r="AJ465" s="229">
        <f>+N465</f>
        <v>6141</v>
      </c>
      <c r="AK465" s="233">
        <v>0</v>
      </c>
      <c r="AL465" s="234">
        <v>0</v>
      </c>
      <c r="AM465" s="201">
        <f>+ROUND(+Q465+X465+AE465,2)</f>
        <v>0</v>
      </c>
      <c r="AN465" s="209">
        <f>+ROUND(+R465+Y465+AF465,2)</f>
        <v>0</v>
      </c>
      <c r="AO465" s="201">
        <f t="shared" si="174"/>
        <v>0</v>
      </c>
      <c r="AP465" s="202">
        <f t="shared" si="173"/>
        <v>0</v>
      </c>
      <c r="AQ465" s="7"/>
      <c r="AR465" s="211">
        <f>+ROUND(+SUM(AK465-AL465)-SUM(O465-P465)-SUM(V465-W465)-SUM(AC465-AD465),2)</f>
        <v>0</v>
      </c>
      <c r="AS465" s="212">
        <f>+ROUND(+SUM(AM465-AN465)-SUM(Q465-R465)-SUM(X465-Y465)-SUM(AE465-AF465),2)</f>
        <v>0</v>
      </c>
      <c r="AT465" s="213">
        <f>+ROUND(+SUM(AO465-AP465)-SUM(S465-T465)-SUM(Z465-AA465)-SUM(AG465-AH465),2)</f>
        <v>0</v>
      </c>
      <c r="AU465" s="7"/>
      <c r="AV465" s="7"/>
      <c r="AW465" s="214"/>
      <c r="AX465" s="214"/>
      <c r="AY465" s="7"/>
      <c r="AZ465" s="7"/>
      <c r="BA465" s="7"/>
      <c r="BB465" s="7"/>
      <c r="BC465" s="7"/>
      <c r="BD465" s="7"/>
    </row>
    <row r="466" spans="1:56" x14ac:dyDescent="0.25">
      <c r="A466" s="218">
        <v>6142</v>
      </c>
      <c r="B466" s="352" t="s">
        <v>500</v>
      </c>
      <c r="C466" s="220"/>
      <c r="D466" s="220"/>
      <c r="E466" s="220"/>
      <c r="F466" s="220"/>
      <c r="G466" s="220"/>
      <c r="H466" s="220"/>
      <c r="I466" s="220"/>
      <c r="J466" s="220"/>
      <c r="K466" s="220"/>
      <c r="L466" s="221"/>
      <c r="M466" s="196" t="s">
        <v>56</v>
      </c>
      <c r="N466" s="222">
        <f t="shared" si="179"/>
        <v>6142</v>
      </c>
      <c r="O466" s="233">
        <v>0</v>
      </c>
      <c r="P466" s="234">
        <v>0</v>
      </c>
      <c r="Q466" s="200"/>
      <c r="R466" s="199"/>
      <c r="S466" s="242">
        <f t="shared" si="175"/>
        <v>0</v>
      </c>
      <c r="T466" s="210">
        <f t="shared" si="171"/>
        <v>0</v>
      </c>
      <c r="U466" s="196"/>
      <c r="V466" s="225">
        <v>0</v>
      </c>
      <c r="W466" s="226">
        <v>0</v>
      </c>
      <c r="X466" s="227">
        <v>0</v>
      </c>
      <c r="Y466" s="226">
        <v>0</v>
      </c>
      <c r="Z466" s="227">
        <v>0</v>
      </c>
      <c r="AA466" s="228">
        <v>0</v>
      </c>
      <c r="AB466" s="196"/>
      <c r="AC466" s="233">
        <v>0</v>
      </c>
      <c r="AD466" s="234">
        <v>0</v>
      </c>
      <c r="AE466" s="302"/>
      <c r="AF466" s="224"/>
      <c r="AG466" s="242">
        <f t="shared" si="176"/>
        <v>0</v>
      </c>
      <c r="AH466" s="210">
        <f t="shared" si="172"/>
        <v>0</v>
      </c>
      <c r="AI466" s="196"/>
      <c r="AJ466" s="229">
        <f t="shared" si="178"/>
        <v>6142</v>
      </c>
      <c r="AK466" s="233">
        <v>0</v>
      </c>
      <c r="AL466" s="234">
        <v>0</v>
      </c>
      <c r="AM466" s="201">
        <f t="shared" si="177"/>
        <v>0</v>
      </c>
      <c r="AN466" s="209">
        <f t="shared" si="177"/>
        <v>0</v>
      </c>
      <c r="AO466" s="201">
        <f t="shared" si="174"/>
        <v>0</v>
      </c>
      <c r="AP466" s="202">
        <f t="shared" si="173"/>
        <v>0</v>
      </c>
      <c r="AQ466" s="7"/>
      <c r="AR466" s="211">
        <f t="shared" si="180"/>
        <v>0</v>
      </c>
      <c r="AS466" s="212">
        <f t="shared" si="181"/>
        <v>0</v>
      </c>
      <c r="AT466" s="213">
        <f t="shared" si="182"/>
        <v>0</v>
      </c>
      <c r="AU466" s="7"/>
      <c r="AV466" s="7"/>
      <c r="AW466" s="214"/>
      <c r="AX466" s="214"/>
      <c r="AY466" s="7"/>
      <c r="AZ466" s="7"/>
      <c r="BA466" s="7"/>
      <c r="BB466" s="7"/>
      <c r="BC466" s="7"/>
      <c r="BD466" s="7"/>
    </row>
    <row r="467" spans="1:56" x14ac:dyDescent="0.25">
      <c r="A467" s="218">
        <v>6143</v>
      </c>
      <c r="B467" s="352" t="s">
        <v>501</v>
      </c>
      <c r="C467" s="220"/>
      <c r="D467" s="220"/>
      <c r="E467" s="220"/>
      <c r="F467" s="220"/>
      <c r="G467" s="220"/>
      <c r="H467" s="220"/>
      <c r="I467" s="220"/>
      <c r="J467" s="220"/>
      <c r="K467" s="220"/>
      <c r="L467" s="221"/>
      <c r="M467" s="196" t="s">
        <v>56</v>
      </c>
      <c r="N467" s="222">
        <f t="shared" si="179"/>
        <v>6143</v>
      </c>
      <c r="O467" s="233">
        <v>0</v>
      </c>
      <c r="P467" s="234">
        <v>0</v>
      </c>
      <c r="Q467" s="200"/>
      <c r="R467" s="199"/>
      <c r="S467" s="242">
        <f t="shared" si="175"/>
        <v>0</v>
      </c>
      <c r="T467" s="210">
        <f t="shared" si="171"/>
        <v>0</v>
      </c>
      <c r="U467" s="196"/>
      <c r="V467" s="225">
        <v>0</v>
      </c>
      <c r="W467" s="226">
        <v>0</v>
      </c>
      <c r="X467" s="227">
        <v>0</v>
      </c>
      <c r="Y467" s="226">
        <v>0</v>
      </c>
      <c r="Z467" s="227">
        <v>0</v>
      </c>
      <c r="AA467" s="228">
        <v>0</v>
      </c>
      <c r="AB467" s="196"/>
      <c r="AC467" s="233">
        <v>0</v>
      </c>
      <c r="AD467" s="234">
        <v>0</v>
      </c>
      <c r="AE467" s="302"/>
      <c r="AF467" s="224"/>
      <c r="AG467" s="242">
        <f t="shared" si="176"/>
        <v>0</v>
      </c>
      <c r="AH467" s="210">
        <f t="shared" si="172"/>
        <v>0</v>
      </c>
      <c r="AI467" s="196"/>
      <c r="AJ467" s="229">
        <f t="shared" si="178"/>
        <v>6143</v>
      </c>
      <c r="AK467" s="233">
        <v>0</v>
      </c>
      <c r="AL467" s="234">
        <v>0</v>
      </c>
      <c r="AM467" s="201">
        <f t="shared" si="177"/>
        <v>0</v>
      </c>
      <c r="AN467" s="209">
        <f t="shared" si="177"/>
        <v>0</v>
      </c>
      <c r="AO467" s="201">
        <f t="shared" si="174"/>
        <v>0</v>
      </c>
      <c r="AP467" s="202">
        <f t="shared" si="173"/>
        <v>0</v>
      </c>
      <c r="AQ467" s="7"/>
      <c r="AR467" s="211">
        <f t="shared" si="180"/>
        <v>0</v>
      </c>
      <c r="AS467" s="212">
        <f t="shared" si="181"/>
        <v>0</v>
      </c>
      <c r="AT467" s="213">
        <f t="shared" si="182"/>
        <v>0</v>
      </c>
      <c r="AU467" s="7"/>
      <c r="AV467" s="7"/>
      <c r="AW467" s="214"/>
      <c r="AX467" s="214"/>
      <c r="AY467" s="7"/>
      <c r="AZ467" s="7"/>
      <c r="BA467" s="7"/>
      <c r="BB467" s="7"/>
      <c r="BC467" s="7"/>
      <c r="BD467" s="7"/>
    </row>
    <row r="468" spans="1:56" x14ac:dyDescent="0.25">
      <c r="A468" s="218">
        <v>6144</v>
      </c>
      <c r="B468" s="352" t="s">
        <v>502</v>
      </c>
      <c r="C468" s="220"/>
      <c r="D468" s="220"/>
      <c r="E468" s="220"/>
      <c r="F468" s="220"/>
      <c r="G468" s="220"/>
      <c r="H468" s="220"/>
      <c r="I468" s="220"/>
      <c r="J468" s="220"/>
      <c r="K468" s="220"/>
      <c r="L468" s="221"/>
      <c r="M468" s="196" t="s">
        <v>56</v>
      </c>
      <c r="N468" s="222">
        <f t="shared" si="179"/>
        <v>6144</v>
      </c>
      <c r="O468" s="233">
        <v>0</v>
      </c>
      <c r="P468" s="234">
        <v>0</v>
      </c>
      <c r="Q468" s="200"/>
      <c r="R468" s="199"/>
      <c r="S468" s="242">
        <f t="shared" si="175"/>
        <v>0</v>
      </c>
      <c r="T468" s="210">
        <f t="shared" si="171"/>
        <v>0</v>
      </c>
      <c r="U468" s="196"/>
      <c r="V468" s="225">
        <v>0</v>
      </c>
      <c r="W468" s="226">
        <v>0</v>
      </c>
      <c r="X468" s="227">
        <v>0</v>
      </c>
      <c r="Y468" s="226">
        <v>0</v>
      </c>
      <c r="Z468" s="227">
        <v>0</v>
      </c>
      <c r="AA468" s="228">
        <v>0</v>
      </c>
      <c r="AB468" s="196"/>
      <c r="AC468" s="233">
        <v>0</v>
      </c>
      <c r="AD468" s="234">
        <v>0</v>
      </c>
      <c r="AE468" s="302"/>
      <c r="AF468" s="224"/>
      <c r="AG468" s="242">
        <f t="shared" si="176"/>
        <v>0</v>
      </c>
      <c r="AH468" s="210">
        <f t="shared" si="172"/>
        <v>0</v>
      </c>
      <c r="AI468" s="196"/>
      <c r="AJ468" s="229">
        <f t="shared" si="178"/>
        <v>6144</v>
      </c>
      <c r="AK468" s="233">
        <v>0</v>
      </c>
      <c r="AL468" s="234">
        <v>0</v>
      </c>
      <c r="AM468" s="201">
        <f t="shared" si="177"/>
        <v>0</v>
      </c>
      <c r="AN468" s="209">
        <f t="shared" si="177"/>
        <v>0</v>
      </c>
      <c r="AO468" s="201">
        <f t="shared" si="174"/>
        <v>0</v>
      </c>
      <c r="AP468" s="202">
        <f t="shared" si="173"/>
        <v>0</v>
      </c>
      <c r="AQ468" s="7"/>
      <c r="AR468" s="211">
        <f t="shared" si="180"/>
        <v>0</v>
      </c>
      <c r="AS468" s="212">
        <f t="shared" si="181"/>
        <v>0</v>
      </c>
      <c r="AT468" s="213">
        <f t="shared" si="182"/>
        <v>0</v>
      </c>
      <c r="AU468" s="7"/>
      <c r="AV468" s="7"/>
      <c r="AW468" s="214"/>
      <c r="AX468" s="214"/>
      <c r="AY468" s="7"/>
      <c r="AZ468" s="7"/>
      <c r="BA468" s="7"/>
      <c r="BB468" s="7"/>
      <c r="BC468" s="7"/>
      <c r="BD468" s="7"/>
    </row>
    <row r="469" spans="1:56" x14ac:dyDescent="0.25">
      <c r="A469" s="218">
        <v>6145</v>
      </c>
      <c r="B469" s="352" t="s">
        <v>503</v>
      </c>
      <c r="C469" s="220"/>
      <c r="D469" s="220"/>
      <c r="E469" s="220"/>
      <c r="F469" s="220"/>
      <c r="G469" s="220"/>
      <c r="H469" s="220"/>
      <c r="I469" s="220"/>
      <c r="J469" s="220"/>
      <c r="K469" s="220"/>
      <c r="L469" s="221"/>
      <c r="M469" s="196" t="s">
        <v>56</v>
      </c>
      <c r="N469" s="222">
        <f t="shared" si="179"/>
        <v>6145</v>
      </c>
      <c r="O469" s="233">
        <v>0</v>
      </c>
      <c r="P469" s="234">
        <v>0</v>
      </c>
      <c r="Q469" s="200"/>
      <c r="R469" s="199"/>
      <c r="S469" s="242">
        <f t="shared" si="175"/>
        <v>0</v>
      </c>
      <c r="T469" s="210">
        <f t="shared" si="171"/>
        <v>0</v>
      </c>
      <c r="U469" s="196"/>
      <c r="V469" s="225">
        <v>0</v>
      </c>
      <c r="W469" s="226">
        <v>0</v>
      </c>
      <c r="X469" s="227">
        <v>0</v>
      </c>
      <c r="Y469" s="226">
        <v>0</v>
      </c>
      <c r="Z469" s="227">
        <v>0</v>
      </c>
      <c r="AA469" s="228">
        <v>0</v>
      </c>
      <c r="AB469" s="196"/>
      <c r="AC469" s="233">
        <v>0</v>
      </c>
      <c r="AD469" s="234">
        <v>0</v>
      </c>
      <c r="AE469" s="302"/>
      <c r="AF469" s="224"/>
      <c r="AG469" s="242">
        <f t="shared" si="176"/>
        <v>0</v>
      </c>
      <c r="AH469" s="210">
        <f t="shared" si="172"/>
        <v>0</v>
      </c>
      <c r="AI469" s="196"/>
      <c r="AJ469" s="229">
        <f t="shared" si="178"/>
        <v>6145</v>
      </c>
      <c r="AK469" s="233">
        <v>0</v>
      </c>
      <c r="AL469" s="234">
        <v>0</v>
      </c>
      <c r="AM469" s="201">
        <f t="shared" si="177"/>
        <v>0</v>
      </c>
      <c r="AN469" s="209">
        <f t="shared" si="177"/>
        <v>0</v>
      </c>
      <c r="AO469" s="201">
        <f t="shared" si="174"/>
        <v>0</v>
      </c>
      <c r="AP469" s="202">
        <f t="shared" si="173"/>
        <v>0</v>
      </c>
      <c r="AQ469" s="7"/>
      <c r="AR469" s="211">
        <f t="shared" si="180"/>
        <v>0</v>
      </c>
      <c r="AS469" s="212">
        <f t="shared" si="181"/>
        <v>0</v>
      </c>
      <c r="AT469" s="213">
        <f t="shared" si="182"/>
        <v>0</v>
      </c>
      <c r="AU469" s="7"/>
      <c r="AV469" s="7"/>
      <c r="AW469" s="214"/>
      <c r="AX469" s="214"/>
      <c r="AY469" s="7"/>
      <c r="AZ469" s="7"/>
      <c r="BA469" s="7"/>
      <c r="BB469" s="7"/>
      <c r="BC469" s="7"/>
      <c r="BD469" s="7"/>
    </row>
    <row r="470" spans="1:56" x14ac:dyDescent="0.25">
      <c r="A470" s="218">
        <v>6146</v>
      </c>
      <c r="B470" s="352" t="s">
        <v>504</v>
      </c>
      <c r="C470" s="220"/>
      <c r="D470" s="220"/>
      <c r="E470" s="220"/>
      <c r="F470" s="220"/>
      <c r="G470" s="220"/>
      <c r="H470" s="220"/>
      <c r="I470" s="220"/>
      <c r="J470" s="220"/>
      <c r="K470" s="220"/>
      <c r="L470" s="221"/>
      <c r="M470" s="196" t="s">
        <v>56</v>
      </c>
      <c r="N470" s="222">
        <f t="shared" si="179"/>
        <v>6146</v>
      </c>
      <c r="O470" s="233">
        <v>0</v>
      </c>
      <c r="P470" s="234">
        <v>0</v>
      </c>
      <c r="Q470" s="200"/>
      <c r="R470" s="199"/>
      <c r="S470" s="242">
        <f t="shared" si="175"/>
        <v>0</v>
      </c>
      <c r="T470" s="210">
        <f t="shared" si="171"/>
        <v>0</v>
      </c>
      <c r="U470" s="196"/>
      <c r="V470" s="225">
        <v>0</v>
      </c>
      <c r="W470" s="226">
        <v>0</v>
      </c>
      <c r="X470" s="227">
        <v>0</v>
      </c>
      <c r="Y470" s="226">
        <v>0</v>
      </c>
      <c r="Z470" s="227">
        <v>0</v>
      </c>
      <c r="AA470" s="228">
        <v>0</v>
      </c>
      <c r="AB470" s="196"/>
      <c r="AC470" s="233">
        <v>0</v>
      </c>
      <c r="AD470" s="234">
        <v>0</v>
      </c>
      <c r="AE470" s="302"/>
      <c r="AF470" s="224"/>
      <c r="AG470" s="242">
        <f t="shared" si="176"/>
        <v>0</v>
      </c>
      <c r="AH470" s="210">
        <f t="shared" si="172"/>
        <v>0</v>
      </c>
      <c r="AI470" s="196"/>
      <c r="AJ470" s="229">
        <f t="shared" si="178"/>
        <v>6146</v>
      </c>
      <c r="AK470" s="233">
        <v>0</v>
      </c>
      <c r="AL470" s="234">
        <v>0</v>
      </c>
      <c r="AM470" s="201">
        <f t="shared" si="177"/>
        <v>0</v>
      </c>
      <c r="AN470" s="209">
        <f t="shared" si="177"/>
        <v>0</v>
      </c>
      <c r="AO470" s="201">
        <f t="shared" si="174"/>
        <v>0</v>
      </c>
      <c r="AP470" s="202">
        <f t="shared" si="173"/>
        <v>0</v>
      </c>
      <c r="AQ470" s="7"/>
      <c r="AR470" s="211">
        <f t="shared" si="180"/>
        <v>0</v>
      </c>
      <c r="AS470" s="212">
        <f t="shared" si="181"/>
        <v>0</v>
      </c>
      <c r="AT470" s="213">
        <f t="shared" si="182"/>
        <v>0</v>
      </c>
      <c r="AU470" s="7"/>
      <c r="AV470" s="7"/>
      <c r="AW470" s="214"/>
      <c r="AX470" s="214"/>
      <c r="AY470" s="7"/>
      <c r="AZ470" s="7"/>
      <c r="BA470" s="7"/>
      <c r="BB470" s="7"/>
      <c r="BC470" s="7"/>
      <c r="BD470" s="7"/>
    </row>
    <row r="471" spans="1:56" x14ac:dyDescent="0.25">
      <c r="A471" s="218">
        <v>6147</v>
      </c>
      <c r="B471" s="352" t="s">
        <v>505</v>
      </c>
      <c r="C471" s="220"/>
      <c r="D471" s="220"/>
      <c r="E471" s="220"/>
      <c r="F471" s="220"/>
      <c r="G471" s="220"/>
      <c r="H471" s="220"/>
      <c r="I471" s="220"/>
      <c r="J471" s="220"/>
      <c r="K471" s="220"/>
      <c r="L471" s="221"/>
      <c r="M471" s="196" t="s">
        <v>56</v>
      </c>
      <c r="N471" s="222">
        <f t="shared" si="179"/>
        <v>6147</v>
      </c>
      <c r="O471" s="233">
        <v>0</v>
      </c>
      <c r="P471" s="234">
        <v>0</v>
      </c>
      <c r="Q471" s="200"/>
      <c r="R471" s="199"/>
      <c r="S471" s="242">
        <f t="shared" si="175"/>
        <v>0</v>
      </c>
      <c r="T471" s="210">
        <f t="shared" si="171"/>
        <v>0</v>
      </c>
      <c r="U471" s="196"/>
      <c r="V471" s="225">
        <v>0</v>
      </c>
      <c r="W471" s="226">
        <v>0</v>
      </c>
      <c r="X471" s="227">
        <v>0</v>
      </c>
      <c r="Y471" s="226">
        <v>0</v>
      </c>
      <c r="Z471" s="227">
        <v>0</v>
      </c>
      <c r="AA471" s="228">
        <v>0</v>
      </c>
      <c r="AB471" s="196"/>
      <c r="AC471" s="233">
        <v>0</v>
      </c>
      <c r="AD471" s="234">
        <v>0</v>
      </c>
      <c r="AE471" s="302"/>
      <c r="AF471" s="224"/>
      <c r="AG471" s="242">
        <f t="shared" si="176"/>
        <v>0</v>
      </c>
      <c r="AH471" s="210">
        <f t="shared" si="172"/>
        <v>0</v>
      </c>
      <c r="AI471" s="196"/>
      <c r="AJ471" s="229">
        <f t="shared" si="178"/>
        <v>6147</v>
      </c>
      <c r="AK471" s="233">
        <v>0</v>
      </c>
      <c r="AL471" s="234">
        <v>0</v>
      </c>
      <c r="AM471" s="201">
        <f t="shared" si="177"/>
        <v>0</v>
      </c>
      <c r="AN471" s="209">
        <f t="shared" si="177"/>
        <v>0</v>
      </c>
      <c r="AO471" s="201">
        <f t="shared" si="174"/>
        <v>0</v>
      </c>
      <c r="AP471" s="202">
        <f t="shared" si="173"/>
        <v>0</v>
      </c>
      <c r="AQ471" s="7"/>
      <c r="AR471" s="211">
        <f t="shared" si="180"/>
        <v>0</v>
      </c>
      <c r="AS471" s="212">
        <f t="shared" si="181"/>
        <v>0</v>
      </c>
      <c r="AT471" s="213">
        <f t="shared" si="182"/>
        <v>0</v>
      </c>
      <c r="AU471" s="7"/>
      <c r="AV471" s="7"/>
      <c r="AW471" s="214"/>
      <c r="AX471" s="214"/>
      <c r="AY471" s="7"/>
      <c r="AZ471" s="7"/>
      <c r="BA471" s="7"/>
      <c r="BB471" s="7"/>
      <c r="BC471" s="7"/>
      <c r="BD471" s="7"/>
    </row>
    <row r="472" spans="1:56" x14ac:dyDescent="0.25">
      <c r="A472" s="218">
        <v>6149</v>
      </c>
      <c r="B472" s="352" t="s">
        <v>506</v>
      </c>
      <c r="C472" s="220"/>
      <c r="D472" s="220"/>
      <c r="E472" s="220"/>
      <c r="F472" s="220"/>
      <c r="G472" s="220"/>
      <c r="H472" s="220"/>
      <c r="I472" s="220"/>
      <c r="J472" s="220"/>
      <c r="K472" s="220"/>
      <c r="L472" s="221"/>
      <c r="M472" s="196" t="s">
        <v>56</v>
      </c>
      <c r="N472" s="222">
        <f t="shared" si="179"/>
        <v>6149</v>
      </c>
      <c r="O472" s="233">
        <v>0</v>
      </c>
      <c r="P472" s="234">
        <v>0</v>
      </c>
      <c r="Q472" s="200"/>
      <c r="R472" s="199"/>
      <c r="S472" s="242">
        <f t="shared" si="175"/>
        <v>0</v>
      </c>
      <c r="T472" s="210">
        <f t="shared" si="171"/>
        <v>0</v>
      </c>
      <c r="U472" s="196"/>
      <c r="V472" s="225">
        <v>0</v>
      </c>
      <c r="W472" s="226">
        <v>0</v>
      </c>
      <c r="X472" s="227">
        <v>0</v>
      </c>
      <c r="Y472" s="226">
        <v>0</v>
      </c>
      <c r="Z472" s="227">
        <v>0</v>
      </c>
      <c r="AA472" s="228">
        <v>0</v>
      </c>
      <c r="AB472" s="196"/>
      <c r="AC472" s="233">
        <v>0</v>
      </c>
      <c r="AD472" s="234">
        <v>0</v>
      </c>
      <c r="AE472" s="302"/>
      <c r="AF472" s="224"/>
      <c r="AG472" s="242">
        <f t="shared" si="176"/>
        <v>0</v>
      </c>
      <c r="AH472" s="210">
        <f t="shared" si="172"/>
        <v>0</v>
      </c>
      <c r="AI472" s="196"/>
      <c r="AJ472" s="229">
        <f t="shared" si="178"/>
        <v>6149</v>
      </c>
      <c r="AK472" s="233">
        <v>0</v>
      </c>
      <c r="AL472" s="234">
        <v>0</v>
      </c>
      <c r="AM472" s="201">
        <f t="shared" si="177"/>
        <v>0</v>
      </c>
      <c r="AN472" s="209">
        <f t="shared" si="177"/>
        <v>0</v>
      </c>
      <c r="AO472" s="201">
        <f t="shared" si="174"/>
        <v>0</v>
      </c>
      <c r="AP472" s="202">
        <f t="shared" si="173"/>
        <v>0</v>
      </c>
      <c r="AQ472" s="7"/>
      <c r="AR472" s="211">
        <f t="shared" si="180"/>
        <v>0</v>
      </c>
      <c r="AS472" s="212">
        <f t="shared" si="181"/>
        <v>0</v>
      </c>
      <c r="AT472" s="213">
        <f t="shared" si="182"/>
        <v>0</v>
      </c>
      <c r="AU472" s="7"/>
      <c r="AV472" s="7"/>
      <c r="AW472" s="214"/>
      <c r="AX472" s="214"/>
      <c r="AY472" s="7"/>
      <c r="AZ472" s="7"/>
      <c r="BA472" s="7"/>
      <c r="BB472" s="7"/>
      <c r="BC472" s="7"/>
      <c r="BD472" s="7"/>
    </row>
    <row r="473" spans="1:56" x14ac:dyDescent="0.25">
      <c r="A473" s="218">
        <v>6151</v>
      </c>
      <c r="B473" s="352" t="s">
        <v>507</v>
      </c>
      <c r="C473" s="220"/>
      <c r="D473" s="220"/>
      <c r="E473" s="220"/>
      <c r="F473" s="220"/>
      <c r="G473" s="220"/>
      <c r="H473" s="220"/>
      <c r="I473" s="220"/>
      <c r="J473" s="220"/>
      <c r="K473" s="220"/>
      <c r="L473" s="221"/>
      <c r="M473" s="196" t="s">
        <v>56</v>
      </c>
      <c r="N473" s="222">
        <f t="shared" si="179"/>
        <v>6151</v>
      </c>
      <c r="O473" s="233">
        <v>0</v>
      </c>
      <c r="P473" s="234">
        <v>0</v>
      </c>
      <c r="Q473" s="200"/>
      <c r="R473" s="199"/>
      <c r="S473" s="242">
        <f t="shared" si="175"/>
        <v>0</v>
      </c>
      <c r="T473" s="210">
        <f t="shared" si="171"/>
        <v>0</v>
      </c>
      <c r="U473" s="196"/>
      <c r="V473" s="225">
        <v>0</v>
      </c>
      <c r="W473" s="226">
        <v>0</v>
      </c>
      <c r="X473" s="227">
        <v>0</v>
      </c>
      <c r="Y473" s="226">
        <v>0</v>
      </c>
      <c r="Z473" s="227">
        <v>0</v>
      </c>
      <c r="AA473" s="228">
        <v>0</v>
      </c>
      <c r="AB473" s="196"/>
      <c r="AC473" s="233">
        <v>0</v>
      </c>
      <c r="AD473" s="234">
        <v>0</v>
      </c>
      <c r="AE473" s="302"/>
      <c r="AF473" s="224"/>
      <c r="AG473" s="242">
        <f t="shared" si="176"/>
        <v>0</v>
      </c>
      <c r="AH473" s="210">
        <f t="shared" si="172"/>
        <v>0</v>
      </c>
      <c r="AI473" s="196"/>
      <c r="AJ473" s="229">
        <f t="shared" si="178"/>
        <v>6151</v>
      </c>
      <c r="AK473" s="233">
        <v>0</v>
      </c>
      <c r="AL473" s="234">
        <v>0</v>
      </c>
      <c r="AM473" s="201">
        <f t="shared" si="177"/>
        <v>0</v>
      </c>
      <c r="AN473" s="209">
        <f t="shared" si="177"/>
        <v>0</v>
      </c>
      <c r="AO473" s="201">
        <f t="shared" si="174"/>
        <v>0</v>
      </c>
      <c r="AP473" s="202">
        <f t="shared" si="173"/>
        <v>0</v>
      </c>
      <c r="AQ473" s="7"/>
      <c r="AR473" s="211">
        <f t="shared" si="180"/>
        <v>0</v>
      </c>
      <c r="AS473" s="212">
        <f t="shared" si="181"/>
        <v>0</v>
      </c>
      <c r="AT473" s="213">
        <f t="shared" si="182"/>
        <v>0</v>
      </c>
      <c r="AU473" s="7"/>
      <c r="AV473" s="7"/>
      <c r="AW473" s="214"/>
      <c r="AX473" s="214"/>
      <c r="AY473" s="7"/>
      <c r="AZ473" s="7"/>
      <c r="BA473" s="7"/>
      <c r="BB473" s="7"/>
      <c r="BC473" s="7"/>
      <c r="BD473" s="7"/>
    </row>
    <row r="474" spans="1:56" x14ac:dyDescent="0.25">
      <c r="A474" s="218">
        <v>6159</v>
      </c>
      <c r="B474" s="352" t="s">
        <v>508</v>
      </c>
      <c r="C474" s="220"/>
      <c r="D474" s="220"/>
      <c r="E474" s="220"/>
      <c r="F474" s="220"/>
      <c r="G474" s="220"/>
      <c r="H474" s="220"/>
      <c r="I474" s="220"/>
      <c r="J474" s="220"/>
      <c r="K474" s="220"/>
      <c r="L474" s="221"/>
      <c r="M474" s="196" t="s">
        <v>56</v>
      </c>
      <c r="N474" s="222">
        <f t="shared" si="179"/>
        <v>6159</v>
      </c>
      <c r="O474" s="233">
        <v>0</v>
      </c>
      <c r="P474" s="234">
        <v>0</v>
      </c>
      <c r="Q474" s="200"/>
      <c r="R474" s="199"/>
      <c r="S474" s="242">
        <f t="shared" si="175"/>
        <v>0</v>
      </c>
      <c r="T474" s="210">
        <f t="shared" si="171"/>
        <v>0</v>
      </c>
      <c r="U474" s="196"/>
      <c r="V474" s="225">
        <v>0</v>
      </c>
      <c r="W474" s="226">
        <v>0</v>
      </c>
      <c r="X474" s="227">
        <v>0</v>
      </c>
      <c r="Y474" s="226">
        <v>0</v>
      </c>
      <c r="Z474" s="227">
        <v>0</v>
      </c>
      <c r="AA474" s="228">
        <v>0</v>
      </c>
      <c r="AB474" s="196"/>
      <c r="AC474" s="233">
        <v>0</v>
      </c>
      <c r="AD474" s="234">
        <v>0</v>
      </c>
      <c r="AE474" s="302"/>
      <c r="AF474" s="224"/>
      <c r="AG474" s="242">
        <f t="shared" si="176"/>
        <v>0</v>
      </c>
      <c r="AH474" s="210">
        <f t="shared" si="172"/>
        <v>0</v>
      </c>
      <c r="AI474" s="196"/>
      <c r="AJ474" s="229">
        <f t="shared" si="178"/>
        <v>6159</v>
      </c>
      <c r="AK474" s="233">
        <v>0</v>
      </c>
      <c r="AL474" s="234">
        <v>0</v>
      </c>
      <c r="AM474" s="201">
        <f t="shared" si="177"/>
        <v>0</v>
      </c>
      <c r="AN474" s="209">
        <f t="shared" si="177"/>
        <v>0</v>
      </c>
      <c r="AO474" s="201">
        <f t="shared" si="174"/>
        <v>0</v>
      </c>
      <c r="AP474" s="202">
        <f t="shared" si="173"/>
        <v>0</v>
      </c>
      <c r="AQ474" s="7"/>
      <c r="AR474" s="211">
        <f t="shared" si="180"/>
        <v>0</v>
      </c>
      <c r="AS474" s="212">
        <f t="shared" si="181"/>
        <v>0</v>
      </c>
      <c r="AT474" s="213">
        <f t="shared" si="182"/>
        <v>0</v>
      </c>
      <c r="AU474" s="7"/>
      <c r="AV474" s="7"/>
      <c r="AW474" s="214"/>
      <c r="AX474" s="214"/>
      <c r="AY474" s="7"/>
      <c r="AZ474" s="7"/>
      <c r="BA474" s="7"/>
      <c r="BB474" s="7"/>
      <c r="BC474" s="7"/>
      <c r="BD474" s="7"/>
    </row>
    <row r="475" spans="1:56" x14ac:dyDescent="0.25">
      <c r="A475" s="218">
        <v>6161</v>
      </c>
      <c r="B475" s="352" t="s">
        <v>509</v>
      </c>
      <c r="C475" s="220"/>
      <c r="D475" s="220"/>
      <c r="E475" s="220"/>
      <c r="F475" s="220"/>
      <c r="G475" s="220"/>
      <c r="H475" s="220"/>
      <c r="I475" s="220"/>
      <c r="J475" s="220"/>
      <c r="K475" s="220"/>
      <c r="L475" s="221"/>
      <c r="M475" s="196" t="s">
        <v>56</v>
      </c>
      <c r="N475" s="222">
        <f t="shared" si="179"/>
        <v>6161</v>
      </c>
      <c r="O475" s="233">
        <v>0</v>
      </c>
      <c r="P475" s="234">
        <v>0</v>
      </c>
      <c r="Q475" s="200"/>
      <c r="R475" s="199"/>
      <c r="S475" s="242">
        <f t="shared" si="175"/>
        <v>0</v>
      </c>
      <c r="T475" s="210">
        <f t="shared" si="171"/>
        <v>0</v>
      </c>
      <c r="U475" s="196"/>
      <c r="V475" s="225">
        <v>0</v>
      </c>
      <c r="W475" s="226">
        <v>0</v>
      </c>
      <c r="X475" s="227">
        <v>0</v>
      </c>
      <c r="Y475" s="226">
        <v>0</v>
      </c>
      <c r="Z475" s="227">
        <v>0</v>
      </c>
      <c r="AA475" s="228">
        <v>0</v>
      </c>
      <c r="AB475" s="196"/>
      <c r="AC475" s="233">
        <v>0</v>
      </c>
      <c r="AD475" s="234">
        <v>0</v>
      </c>
      <c r="AE475" s="302"/>
      <c r="AF475" s="224"/>
      <c r="AG475" s="242">
        <f t="shared" si="176"/>
        <v>0</v>
      </c>
      <c r="AH475" s="210">
        <f t="shared" si="172"/>
        <v>0</v>
      </c>
      <c r="AI475" s="196"/>
      <c r="AJ475" s="229">
        <f t="shared" si="178"/>
        <v>6161</v>
      </c>
      <c r="AK475" s="233">
        <v>0</v>
      </c>
      <c r="AL475" s="234">
        <v>0</v>
      </c>
      <c r="AM475" s="201">
        <f t="shared" si="177"/>
        <v>0</v>
      </c>
      <c r="AN475" s="209">
        <f t="shared" si="177"/>
        <v>0</v>
      </c>
      <c r="AO475" s="201">
        <f t="shared" si="174"/>
        <v>0</v>
      </c>
      <c r="AP475" s="202">
        <f t="shared" si="173"/>
        <v>0</v>
      </c>
      <c r="AQ475" s="7"/>
      <c r="AR475" s="211">
        <f t="shared" si="180"/>
        <v>0</v>
      </c>
      <c r="AS475" s="212">
        <f t="shared" si="181"/>
        <v>0</v>
      </c>
      <c r="AT475" s="213">
        <f t="shared" si="182"/>
        <v>0</v>
      </c>
      <c r="AU475" s="7"/>
      <c r="AV475" s="7"/>
      <c r="AW475" s="214"/>
      <c r="AX475" s="214"/>
      <c r="AY475" s="7"/>
      <c r="AZ475" s="7"/>
      <c r="BA475" s="7"/>
      <c r="BB475" s="7"/>
      <c r="BC475" s="7"/>
      <c r="BD475" s="7"/>
    </row>
    <row r="476" spans="1:56" x14ac:dyDescent="0.25">
      <c r="A476" s="218">
        <v>6162</v>
      </c>
      <c r="B476" s="352" t="s">
        <v>510</v>
      </c>
      <c r="C476" s="220"/>
      <c r="D476" s="220"/>
      <c r="E476" s="220"/>
      <c r="F476" s="220"/>
      <c r="G476" s="220"/>
      <c r="H476" s="220"/>
      <c r="I476" s="220"/>
      <c r="J476" s="220"/>
      <c r="K476" s="220"/>
      <c r="L476" s="221"/>
      <c r="M476" s="196" t="s">
        <v>56</v>
      </c>
      <c r="N476" s="222">
        <f t="shared" si="179"/>
        <v>6162</v>
      </c>
      <c r="O476" s="233">
        <v>0</v>
      </c>
      <c r="P476" s="234">
        <v>0</v>
      </c>
      <c r="Q476" s="200"/>
      <c r="R476" s="199"/>
      <c r="S476" s="242">
        <f t="shared" si="175"/>
        <v>0</v>
      </c>
      <c r="T476" s="210">
        <f t="shared" si="171"/>
        <v>0</v>
      </c>
      <c r="U476" s="196"/>
      <c r="V476" s="225">
        <v>0</v>
      </c>
      <c r="W476" s="226">
        <v>0</v>
      </c>
      <c r="X476" s="227">
        <v>0</v>
      </c>
      <c r="Y476" s="226">
        <v>0</v>
      </c>
      <c r="Z476" s="227">
        <v>0</v>
      </c>
      <c r="AA476" s="228">
        <v>0</v>
      </c>
      <c r="AB476" s="196"/>
      <c r="AC476" s="233">
        <v>0</v>
      </c>
      <c r="AD476" s="234">
        <v>0</v>
      </c>
      <c r="AE476" s="302"/>
      <c r="AF476" s="224"/>
      <c r="AG476" s="242">
        <f t="shared" si="176"/>
        <v>0</v>
      </c>
      <c r="AH476" s="210">
        <f t="shared" si="172"/>
        <v>0</v>
      </c>
      <c r="AI476" s="196"/>
      <c r="AJ476" s="229">
        <f t="shared" si="178"/>
        <v>6162</v>
      </c>
      <c r="AK476" s="233">
        <v>0</v>
      </c>
      <c r="AL476" s="234">
        <v>0</v>
      </c>
      <c r="AM476" s="201">
        <f t="shared" si="177"/>
        <v>0</v>
      </c>
      <c r="AN476" s="209">
        <f t="shared" si="177"/>
        <v>0</v>
      </c>
      <c r="AO476" s="201">
        <f t="shared" si="174"/>
        <v>0</v>
      </c>
      <c r="AP476" s="202">
        <f t="shared" si="173"/>
        <v>0</v>
      </c>
      <c r="AQ476" s="7"/>
      <c r="AR476" s="211">
        <f t="shared" si="180"/>
        <v>0</v>
      </c>
      <c r="AS476" s="212">
        <f t="shared" si="181"/>
        <v>0</v>
      </c>
      <c r="AT476" s="213">
        <f t="shared" si="182"/>
        <v>0</v>
      </c>
      <c r="AU476" s="7"/>
      <c r="AV476" s="7"/>
      <c r="AW476" s="214"/>
      <c r="AX476" s="214"/>
      <c r="AY476" s="7"/>
      <c r="AZ476" s="7"/>
      <c r="BA476" s="7"/>
      <c r="BB476" s="7"/>
      <c r="BC476" s="7"/>
      <c r="BD476" s="7"/>
    </row>
    <row r="477" spans="1:56" x14ac:dyDescent="0.25">
      <c r="A477" s="218">
        <v>6163</v>
      </c>
      <c r="B477" s="352" t="s">
        <v>511</v>
      </c>
      <c r="C477" s="220"/>
      <c r="D477" s="220"/>
      <c r="E477" s="220"/>
      <c r="F477" s="220"/>
      <c r="G477" s="220"/>
      <c r="H477" s="220"/>
      <c r="I477" s="220"/>
      <c r="J477" s="220"/>
      <c r="K477" s="220"/>
      <c r="L477" s="221"/>
      <c r="M477" s="196" t="s">
        <v>56</v>
      </c>
      <c r="N477" s="222">
        <f t="shared" si="179"/>
        <v>6163</v>
      </c>
      <c r="O477" s="233">
        <v>0</v>
      </c>
      <c r="P477" s="234">
        <v>0</v>
      </c>
      <c r="Q477" s="200"/>
      <c r="R477" s="199"/>
      <c r="S477" s="242">
        <f t="shared" si="175"/>
        <v>0</v>
      </c>
      <c r="T477" s="210">
        <f t="shared" si="171"/>
        <v>0</v>
      </c>
      <c r="U477" s="196"/>
      <c r="V477" s="225">
        <v>0</v>
      </c>
      <c r="W477" s="226">
        <v>0</v>
      </c>
      <c r="X477" s="227">
        <v>0</v>
      </c>
      <c r="Y477" s="226">
        <v>0</v>
      </c>
      <c r="Z477" s="227">
        <v>0</v>
      </c>
      <c r="AA477" s="228">
        <v>0</v>
      </c>
      <c r="AB477" s="196"/>
      <c r="AC477" s="233">
        <v>0</v>
      </c>
      <c r="AD477" s="234">
        <v>0</v>
      </c>
      <c r="AE477" s="302"/>
      <c r="AF477" s="224"/>
      <c r="AG477" s="242">
        <f t="shared" si="176"/>
        <v>0</v>
      </c>
      <c r="AH477" s="210">
        <f t="shared" si="172"/>
        <v>0</v>
      </c>
      <c r="AI477" s="196"/>
      <c r="AJ477" s="229">
        <f t="shared" si="178"/>
        <v>6163</v>
      </c>
      <c r="AK477" s="233">
        <v>0</v>
      </c>
      <c r="AL477" s="234">
        <v>0</v>
      </c>
      <c r="AM477" s="201">
        <f t="shared" si="177"/>
        <v>0</v>
      </c>
      <c r="AN477" s="209">
        <f t="shared" si="177"/>
        <v>0</v>
      </c>
      <c r="AO477" s="201">
        <f t="shared" si="174"/>
        <v>0</v>
      </c>
      <c r="AP477" s="202">
        <f t="shared" si="173"/>
        <v>0</v>
      </c>
      <c r="AQ477" s="7"/>
      <c r="AR477" s="211">
        <f t="shared" si="180"/>
        <v>0</v>
      </c>
      <c r="AS477" s="212">
        <f t="shared" si="181"/>
        <v>0</v>
      </c>
      <c r="AT477" s="213">
        <f t="shared" si="182"/>
        <v>0</v>
      </c>
      <c r="AU477" s="7"/>
      <c r="AV477" s="7"/>
      <c r="AW477" s="214"/>
      <c r="AX477" s="214"/>
      <c r="AY477" s="7"/>
      <c r="AZ477" s="7"/>
      <c r="BA477" s="7"/>
      <c r="BB477" s="7"/>
      <c r="BC477" s="7"/>
      <c r="BD477" s="7"/>
    </row>
    <row r="478" spans="1:56" x14ac:dyDescent="0.25">
      <c r="A478" s="218">
        <v>6201</v>
      </c>
      <c r="B478" s="220" t="s">
        <v>512</v>
      </c>
      <c r="C478" s="220"/>
      <c r="D478" s="220"/>
      <c r="E478" s="220"/>
      <c r="F478" s="220"/>
      <c r="G478" s="220"/>
      <c r="H478" s="220"/>
      <c r="I478" s="220"/>
      <c r="J478" s="220"/>
      <c r="K478" s="220"/>
      <c r="L478" s="221"/>
      <c r="M478" s="196" t="s">
        <v>56</v>
      </c>
      <c r="N478" s="222">
        <f t="shared" si="179"/>
        <v>6201</v>
      </c>
      <c r="O478" s="233">
        <v>0</v>
      </c>
      <c r="P478" s="234">
        <v>0</v>
      </c>
      <c r="Q478" s="200"/>
      <c r="R478" s="199"/>
      <c r="S478" s="242">
        <f t="shared" si="175"/>
        <v>0</v>
      </c>
      <c r="T478" s="210">
        <f t="shared" si="171"/>
        <v>0</v>
      </c>
      <c r="U478" s="196"/>
      <c r="V478" s="225">
        <v>0</v>
      </c>
      <c r="W478" s="226">
        <v>0</v>
      </c>
      <c r="X478" s="227">
        <v>22558.3</v>
      </c>
      <c r="Y478" s="226">
        <v>10565.7</v>
      </c>
      <c r="Z478" s="227">
        <v>11992.599999999999</v>
      </c>
      <c r="AA478" s="228">
        <v>0</v>
      </c>
      <c r="AB478" s="196"/>
      <c r="AC478" s="233">
        <v>0</v>
      </c>
      <c r="AD478" s="234">
        <v>0</v>
      </c>
      <c r="AE478" s="302"/>
      <c r="AF478" s="224"/>
      <c r="AG478" s="242">
        <f t="shared" si="176"/>
        <v>0</v>
      </c>
      <c r="AH478" s="210">
        <f t="shared" si="172"/>
        <v>0</v>
      </c>
      <c r="AI478" s="196"/>
      <c r="AJ478" s="229">
        <f t="shared" si="178"/>
        <v>6201</v>
      </c>
      <c r="AK478" s="233">
        <v>0</v>
      </c>
      <c r="AL478" s="234">
        <v>0</v>
      </c>
      <c r="AM478" s="201">
        <f t="shared" si="177"/>
        <v>22558.3</v>
      </c>
      <c r="AN478" s="209">
        <f t="shared" si="177"/>
        <v>10565.7</v>
      </c>
      <c r="AO478" s="201">
        <f t="shared" si="174"/>
        <v>11992.599999999999</v>
      </c>
      <c r="AP478" s="202">
        <f t="shared" si="173"/>
        <v>0</v>
      </c>
      <c r="AQ478" s="7"/>
      <c r="AR478" s="211">
        <f t="shared" si="180"/>
        <v>0</v>
      </c>
      <c r="AS478" s="212">
        <f t="shared" si="181"/>
        <v>0</v>
      </c>
      <c r="AT478" s="213">
        <f t="shared" si="182"/>
        <v>0</v>
      </c>
      <c r="AU478" s="7"/>
      <c r="AV478" s="7"/>
      <c r="AW478" s="214"/>
      <c r="AX478" s="214"/>
      <c r="AY478" s="7"/>
      <c r="AZ478" s="7"/>
      <c r="BA478" s="7"/>
      <c r="BB478" s="7"/>
      <c r="BC478" s="7"/>
      <c r="BD478" s="7"/>
    </row>
    <row r="479" spans="1:56" x14ac:dyDescent="0.25">
      <c r="A479" s="218">
        <v>6202</v>
      </c>
      <c r="B479" s="220" t="s">
        <v>513</v>
      </c>
      <c r="C479" s="220"/>
      <c r="D479" s="220"/>
      <c r="E479" s="220"/>
      <c r="F479" s="220"/>
      <c r="G479" s="220"/>
      <c r="H479" s="220"/>
      <c r="I479" s="220"/>
      <c r="J479" s="220"/>
      <c r="K479" s="220"/>
      <c r="L479" s="221"/>
      <c r="M479" s="196" t="s">
        <v>56</v>
      </c>
      <c r="N479" s="222">
        <f t="shared" si="179"/>
        <v>6202</v>
      </c>
      <c r="O479" s="233">
        <v>0</v>
      </c>
      <c r="P479" s="234">
        <v>0</v>
      </c>
      <c r="Q479" s="200"/>
      <c r="R479" s="199"/>
      <c r="S479" s="242">
        <f t="shared" si="175"/>
        <v>0</v>
      </c>
      <c r="T479" s="210">
        <f t="shared" si="171"/>
        <v>0</v>
      </c>
      <c r="U479" s="196"/>
      <c r="V479" s="225">
        <v>0</v>
      </c>
      <c r="W479" s="226">
        <v>0</v>
      </c>
      <c r="X479" s="227">
        <v>0</v>
      </c>
      <c r="Y479" s="226">
        <v>0</v>
      </c>
      <c r="Z479" s="227">
        <v>0</v>
      </c>
      <c r="AA479" s="228">
        <v>0</v>
      </c>
      <c r="AB479" s="196"/>
      <c r="AC479" s="233">
        <v>0</v>
      </c>
      <c r="AD479" s="234">
        <v>0</v>
      </c>
      <c r="AE479" s="302"/>
      <c r="AF479" s="224"/>
      <c r="AG479" s="242">
        <f t="shared" si="176"/>
        <v>0</v>
      </c>
      <c r="AH479" s="210">
        <f t="shared" si="172"/>
        <v>0</v>
      </c>
      <c r="AI479" s="196"/>
      <c r="AJ479" s="229">
        <f t="shared" si="178"/>
        <v>6202</v>
      </c>
      <c r="AK479" s="233">
        <v>0</v>
      </c>
      <c r="AL479" s="234">
        <v>0</v>
      </c>
      <c r="AM479" s="201">
        <f t="shared" si="177"/>
        <v>0</v>
      </c>
      <c r="AN479" s="209">
        <f t="shared" si="177"/>
        <v>0</v>
      </c>
      <c r="AO479" s="201">
        <f t="shared" si="174"/>
        <v>0</v>
      </c>
      <c r="AP479" s="202">
        <f t="shared" si="173"/>
        <v>0</v>
      </c>
      <c r="AQ479" s="7"/>
      <c r="AR479" s="211">
        <f t="shared" si="180"/>
        <v>0</v>
      </c>
      <c r="AS479" s="212">
        <f t="shared" si="181"/>
        <v>0</v>
      </c>
      <c r="AT479" s="213">
        <f t="shared" si="182"/>
        <v>0</v>
      </c>
      <c r="AU479" s="7"/>
      <c r="AV479" s="7"/>
      <c r="AW479" s="214"/>
      <c r="AX479" s="214"/>
      <c r="AY479" s="7"/>
      <c r="AZ479" s="7"/>
      <c r="BA479" s="7"/>
      <c r="BB479" s="7"/>
      <c r="BC479" s="7"/>
      <c r="BD479" s="7"/>
    </row>
    <row r="480" spans="1:56" x14ac:dyDescent="0.25">
      <c r="A480" s="218">
        <v>6203</v>
      </c>
      <c r="B480" s="220" t="s">
        <v>514</v>
      </c>
      <c r="C480" s="220"/>
      <c r="D480" s="220"/>
      <c r="E480" s="220"/>
      <c r="F480" s="220"/>
      <c r="G480" s="220"/>
      <c r="H480" s="220"/>
      <c r="I480" s="220"/>
      <c r="J480" s="220"/>
      <c r="K480" s="220"/>
      <c r="L480" s="221"/>
      <c r="M480" s="196" t="s">
        <v>56</v>
      </c>
      <c r="N480" s="222">
        <f t="shared" si="179"/>
        <v>6203</v>
      </c>
      <c r="O480" s="233">
        <v>0</v>
      </c>
      <c r="P480" s="234">
        <v>0</v>
      </c>
      <c r="Q480" s="200"/>
      <c r="R480" s="199"/>
      <c r="S480" s="242">
        <f t="shared" si="175"/>
        <v>0</v>
      </c>
      <c r="T480" s="210">
        <f t="shared" si="171"/>
        <v>0</v>
      </c>
      <c r="U480" s="196"/>
      <c r="V480" s="225">
        <v>0</v>
      </c>
      <c r="W480" s="226">
        <v>0</v>
      </c>
      <c r="X480" s="227">
        <v>0</v>
      </c>
      <c r="Y480" s="226">
        <v>0</v>
      </c>
      <c r="Z480" s="227">
        <v>0</v>
      </c>
      <c r="AA480" s="228">
        <v>0</v>
      </c>
      <c r="AB480" s="196"/>
      <c r="AC480" s="233">
        <v>0</v>
      </c>
      <c r="AD480" s="234">
        <v>0</v>
      </c>
      <c r="AE480" s="302"/>
      <c r="AF480" s="224"/>
      <c r="AG480" s="242">
        <f t="shared" si="176"/>
        <v>0</v>
      </c>
      <c r="AH480" s="210">
        <f t="shared" si="172"/>
        <v>0</v>
      </c>
      <c r="AI480" s="196"/>
      <c r="AJ480" s="229">
        <f t="shared" si="178"/>
        <v>6203</v>
      </c>
      <c r="AK480" s="233">
        <v>0</v>
      </c>
      <c r="AL480" s="234">
        <v>0</v>
      </c>
      <c r="AM480" s="201">
        <f t="shared" si="177"/>
        <v>0</v>
      </c>
      <c r="AN480" s="209">
        <f t="shared" si="177"/>
        <v>0</v>
      </c>
      <c r="AO480" s="201">
        <f t="shared" si="174"/>
        <v>0</v>
      </c>
      <c r="AP480" s="202">
        <f t="shared" si="174"/>
        <v>0</v>
      </c>
      <c r="AQ480" s="7"/>
      <c r="AR480" s="211">
        <f t="shared" si="180"/>
        <v>0</v>
      </c>
      <c r="AS480" s="212">
        <f t="shared" si="181"/>
        <v>0</v>
      </c>
      <c r="AT480" s="213">
        <f t="shared" si="182"/>
        <v>0</v>
      </c>
      <c r="AU480" s="7"/>
      <c r="AV480" s="7"/>
      <c r="AW480" s="214"/>
      <c r="AX480" s="214"/>
      <c r="AY480" s="7"/>
      <c r="AZ480" s="7"/>
      <c r="BA480" s="7"/>
      <c r="BB480" s="7"/>
      <c r="BC480" s="7"/>
      <c r="BD480" s="7"/>
    </row>
    <row r="481" spans="1:56" x14ac:dyDescent="0.25">
      <c r="A481" s="218">
        <v>6209</v>
      </c>
      <c r="B481" s="220" t="s">
        <v>515</v>
      </c>
      <c r="C481" s="220"/>
      <c r="D481" s="220"/>
      <c r="E481" s="220"/>
      <c r="F481" s="220"/>
      <c r="G481" s="220"/>
      <c r="H481" s="220"/>
      <c r="I481" s="220"/>
      <c r="J481" s="220"/>
      <c r="K481" s="220"/>
      <c r="L481" s="221"/>
      <c r="M481" s="196" t="s">
        <v>56</v>
      </c>
      <c r="N481" s="222">
        <f t="shared" si="179"/>
        <v>6209</v>
      </c>
      <c r="O481" s="233">
        <v>0</v>
      </c>
      <c r="P481" s="234">
        <v>0</v>
      </c>
      <c r="Q481" s="200"/>
      <c r="R481" s="199"/>
      <c r="S481" s="242">
        <f t="shared" si="175"/>
        <v>0</v>
      </c>
      <c r="T481" s="210">
        <f t="shared" si="171"/>
        <v>0</v>
      </c>
      <c r="U481" s="196"/>
      <c r="V481" s="225">
        <v>0</v>
      </c>
      <c r="W481" s="226">
        <v>0</v>
      </c>
      <c r="X481" s="227">
        <v>0</v>
      </c>
      <c r="Y481" s="226">
        <v>0</v>
      </c>
      <c r="Z481" s="227">
        <v>0</v>
      </c>
      <c r="AA481" s="228">
        <v>0</v>
      </c>
      <c r="AB481" s="196"/>
      <c r="AC481" s="233">
        <v>0</v>
      </c>
      <c r="AD481" s="234">
        <v>0</v>
      </c>
      <c r="AE481" s="302"/>
      <c r="AF481" s="224"/>
      <c r="AG481" s="242">
        <f t="shared" si="176"/>
        <v>0</v>
      </c>
      <c r="AH481" s="210">
        <f t="shared" si="172"/>
        <v>0</v>
      </c>
      <c r="AI481" s="196"/>
      <c r="AJ481" s="229">
        <f t="shared" si="178"/>
        <v>6209</v>
      </c>
      <c r="AK481" s="233">
        <v>0</v>
      </c>
      <c r="AL481" s="234">
        <v>0</v>
      </c>
      <c r="AM481" s="201">
        <f t="shared" si="177"/>
        <v>0</v>
      </c>
      <c r="AN481" s="209">
        <f t="shared" si="177"/>
        <v>0</v>
      </c>
      <c r="AO481" s="201">
        <f t="shared" ref="AO481:AP544" si="183">+S481+Z481+AG481</f>
        <v>0</v>
      </c>
      <c r="AP481" s="202">
        <f t="shared" si="183"/>
        <v>0</v>
      </c>
      <c r="AQ481" s="7"/>
      <c r="AR481" s="211">
        <f t="shared" si="180"/>
        <v>0</v>
      </c>
      <c r="AS481" s="212">
        <f t="shared" si="181"/>
        <v>0</v>
      </c>
      <c r="AT481" s="213">
        <f t="shared" si="182"/>
        <v>0</v>
      </c>
      <c r="AU481" s="7"/>
      <c r="AV481" s="7"/>
      <c r="AW481" s="214"/>
      <c r="AX481" s="214"/>
      <c r="AY481" s="7"/>
      <c r="AZ481" s="7"/>
      <c r="BA481" s="7"/>
      <c r="BB481" s="7"/>
      <c r="BC481" s="7"/>
      <c r="BD481" s="7"/>
    </row>
    <row r="482" spans="1:56" x14ac:dyDescent="0.25">
      <c r="A482" s="218">
        <v>6211</v>
      </c>
      <c r="B482" s="220" t="s">
        <v>516</v>
      </c>
      <c r="C482" s="220"/>
      <c r="D482" s="220"/>
      <c r="E482" s="220"/>
      <c r="F482" s="220"/>
      <c r="G482" s="220"/>
      <c r="H482" s="220"/>
      <c r="I482" s="220"/>
      <c r="J482" s="220"/>
      <c r="K482" s="220"/>
      <c r="L482" s="221"/>
      <c r="M482" s="196" t="s">
        <v>56</v>
      </c>
      <c r="N482" s="222">
        <f t="shared" si="179"/>
        <v>6211</v>
      </c>
      <c r="O482" s="233">
        <v>0</v>
      </c>
      <c r="P482" s="234">
        <v>0</v>
      </c>
      <c r="Q482" s="200"/>
      <c r="R482" s="199"/>
      <c r="S482" s="242">
        <f t="shared" si="175"/>
        <v>0</v>
      </c>
      <c r="T482" s="210">
        <f t="shared" si="171"/>
        <v>0</v>
      </c>
      <c r="U482" s="196"/>
      <c r="V482" s="225">
        <v>0</v>
      </c>
      <c r="W482" s="226">
        <v>0</v>
      </c>
      <c r="X482" s="227">
        <v>0</v>
      </c>
      <c r="Y482" s="226">
        <v>0</v>
      </c>
      <c r="Z482" s="227">
        <v>0</v>
      </c>
      <c r="AA482" s="228">
        <v>0</v>
      </c>
      <c r="AB482" s="196"/>
      <c r="AC482" s="233">
        <v>0</v>
      </c>
      <c r="AD482" s="234">
        <v>0</v>
      </c>
      <c r="AE482" s="302"/>
      <c r="AF482" s="224"/>
      <c r="AG482" s="242">
        <f t="shared" si="176"/>
        <v>0</v>
      </c>
      <c r="AH482" s="210">
        <f t="shared" si="172"/>
        <v>0</v>
      </c>
      <c r="AI482" s="196"/>
      <c r="AJ482" s="229">
        <f t="shared" si="178"/>
        <v>6211</v>
      </c>
      <c r="AK482" s="233">
        <v>0</v>
      </c>
      <c r="AL482" s="234">
        <v>0</v>
      </c>
      <c r="AM482" s="201">
        <f t="shared" si="177"/>
        <v>0</v>
      </c>
      <c r="AN482" s="209">
        <f t="shared" si="177"/>
        <v>0</v>
      </c>
      <c r="AO482" s="201">
        <f t="shared" si="183"/>
        <v>0</v>
      </c>
      <c r="AP482" s="202">
        <f t="shared" si="183"/>
        <v>0</v>
      </c>
      <c r="AQ482" s="7"/>
      <c r="AR482" s="211">
        <f t="shared" si="180"/>
        <v>0</v>
      </c>
      <c r="AS482" s="212">
        <f t="shared" si="181"/>
        <v>0</v>
      </c>
      <c r="AT482" s="213">
        <f t="shared" si="182"/>
        <v>0</v>
      </c>
      <c r="AU482" s="7"/>
      <c r="AV482" s="7"/>
      <c r="AW482" s="214"/>
      <c r="AX482" s="214"/>
      <c r="AY482" s="7"/>
      <c r="AZ482" s="7"/>
      <c r="BA482" s="7"/>
      <c r="BB482" s="7"/>
      <c r="BC482" s="7"/>
      <c r="BD482" s="7"/>
    </row>
    <row r="483" spans="1:56" x14ac:dyDescent="0.25">
      <c r="A483" s="218">
        <v>6218</v>
      </c>
      <c r="B483" s="220" t="s">
        <v>517</v>
      </c>
      <c r="C483" s="220"/>
      <c r="D483" s="220"/>
      <c r="E483" s="220"/>
      <c r="F483" s="220"/>
      <c r="G483" s="220"/>
      <c r="H483" s="220"/>
      <c r="I483" s="220"/>
      <c r="J483" s="220"/>
      <c r="K483" s="220"/>
      <c r="L483" s="221"/>
      <c r="M483" s="196" t="s">
        <v>56</v>
      </c>
      <c r="N483" s="222">
        <f>+A483</f>
        <v>6218</v>
      </c>
      <c r="O483" s="233">
        <v>0</v>
      </c>
      <c r="P483" s="234">
        <v>0</v>
      </c>
      <c r="Q483" s="200"/>
      <c r="R483" s="199"/>
      <c r="S483" s="242">
        <f>+IF(ABS(+O483+Q483)&gt;=ABS(P483+R483),+O483-P483+Q483-R483,0)</f>
        <v>0</v>
      </c>
      <c r="T483" s="210">
        <f>+IF(ABS(+O483+Q483)&lt;=ABS(P483+R483),-O483+P483-Q483+R483,0)</f>
        <v>0</v>
      </c>
      <c r="U483" s="196"/>
      <c r="V483" s="225">
        <v>0</v>
      </c>
      <c r="W483" s="226">
        <v>0</v>
      </c>
      <c r="X483" s="227">
        <v>0</v>
      </c>
      <c r="Y483" s="226">
        <v>0</v>
      </c>
      <c r="Z483" s="227">
        <v>0</v>
      </c>
      <c r="AA483" s="228">
        <v>0</v>
      </c>
      <c r="AB483" s="196"/>
      <c r="AC483" s="233">
        <v>0</v>
      </c>
      <c r="AD483" s="234">
        <v>0</v>
      </c>
      <c r="AE483" s="302"/>
      <c r="AF483" s="224"/>
      <c r="AG483" s="242">
        <f>+IF(ABS(+AC483+AE483)&gt;=ABS(AD483+AF483),+AC483-AD483+AE483-AF483,0)</f>
        <v>0</v>
      </c>
      <c r="AH483" s="210">
        <f>+IF(ABS(+AC483+AE483)&lt;=ABS(AD483+AF483),-AC483+AD483-AE483+AF483,0)</f>
        <v>0</v>
      </c>
      <c r="AI483" s="196"/>
      <c r="AJ483" s="229">
        <f>+N483</f>
        <v>6218</v>
      </c>
      <c r="AK483" s="233">
        <v>0</v>
      </c>
      <c r="AL483" s="234">
        <v>0</v>
      </c>
      <c r="AM483" s="201">
        <f>+ROUND(+Q483+X483+AE483,2)</f>
        <v>0</v>
      </c>
      <c r="AN483" s="209">
        <f>+ROUND(+R483+Y483+AF483,2)</f>
        <v>0</v>
      </c>
      <c r="AO483" s="201">
        <f t="shared" si="183"/>
        <v>0</v>
      </c>
      <c r="AP483" s="202">
        <f t="shared" si="183"/>
        <v>0</v>
      </c>
      <c r="AQ483" s="7"/>
      <c r="AR483" s="211">
        <f>+ROUND(+SUM(AK483-AL483)-SUM(O483-P483)-SUM(V483-W483)-SUM(AC483-AD483),2)</f>
        <v>0</v>
      </c>
      <c r="AS483" s="212">
        <f>+ROUND(+SUM(AM483-AN483)-SUM(Q483-R483)-SUM(X483-Y483)-SUM(AE483-AF483),2)</f>
        <v>0</v>
      </c>
      <c r="AT483" s="213">
        <f>+ROUND(+SUM(AO483-AP483)-SUM(S483-T483)-SUM(Z483-AA483)-SUM(AG483-AH483),2)</f>
        <v>0</v>
      </c>
      <c r="AU483" s="7"/>
      <c r="AV483" s="7"/>
      <c r="AW483" s="214"/>
      <c r="AX483" s="214"/>
      <c r="AY483" s="7"/>
      <c r="AZ483" s="7"/>
      <c r="BA483" s="7"/>
      <c r="BB483" s="7"/>
      <c r="BC483" s="7"/>
      <c r="BD483" s="7"/>
    </row>
    <row r="484" spans="1:56" x14ac:dyDescent="0.25">
      <c r="A484" s="218">
        <v>6221</v>
      </c>
      <c r="B484" s="220" t="s">
        <v>518</v>
      </c>
      <c r="C484" s="220"/>
      <c r="D484" s="220"/>
      <c r="E484" s="220"/>
      <c r="F484" s="220"/>
      <c r="G484" s="220"/>
      <c r="H484" s="220"/>
      <c r="I484" s="220"/>
      <c r="J484" s="220"/>
      <c r="K484" s="220"/>
      <c r="L484" s="221"/>
      <c r="M484" s="196" t="s">
        <v>56</v>
      </c>
      <c r="N484" s="222">
        <f t="shared" si="179"/>
        <v>6221</v>
      </c>
      <c r="O484" s="233">
        <v>0</v>
      </c>
      <c r="P484" s="234">
        <v>0</v>
      </c>
      <c r="Q484" s="200"/>
      <c r="R484" s="199"/>
      <c r="S484" s="242">
        <f t="shared" ref="S484:S564" si="184">+IF(ABS(+O484+Q484)&gt;=ABS(P484+R484),+O484-P484+Q484-R484,0)</f>
        <v>0</v>
      </c>
      <c r="T484" s="210">
        <f t="shared" ref="T484:T568" si="185">+IF(ABS(+O484+Q484)&lt;=ABS(P484+R484),-O484+P484-Q484+R484,0)</f>
        <v>0</v>
      </c>
      <c r="U484" s="196"/>
      <c r="V484" s="225">
        <v>0</v>
      </c>
      <c r="W484" s="226">
        <v>0</v>
      </c>
      <c r="X484" s="227">
        <v>0</v>
      </c>
      <c r="Y484" s="226">
        <v>0</v>
      </c>
      <c r="Z484" s="227">
        <v>0</v>
      </c>
      <c r="AA484" s="228">
        <v>0</v>
      </c>
      <c r="AB484" s="196"/>
      <c r="AC484" s="233">
        <v>0</v>
      </c>
      <c r="AD484" s="234">
        <v>0</v>
      </c>
      <c r="AE484" s="302"/>
      <c r="AF484" s="224"/>
      <c r="AG484" s="242">
        <f t="shared" ref="AG484:AG564" si="186">+IF(ABS(+AC484+AE484)&gt;=ABS(AD484+AF484),+AC484-AD484+AE484-AF484,0)</f>
        <v>0</v>
      </c>
      <c r="AH484" s="210">
        <f t="shared" ref="AH484:AH564" si="187">+IF(ABS(+AC484+AE484)&lt;=ABS(AD484+AF484),-AC484+AD484-AE484+AF484,0)</f>
        <v>0</v>
      </c>
      <c r="AI484" s="196"/>
      <c r="AJ484" s="229">
        <f t="shared" si="178"/>
        <v>6221</v>
      </c>
      <c r="AK484" s="233">
        <v>0</v>
      </c>
      <c r="AL484" s="234">
        <v>0</v>
      </c>
      <c r="AM484" s="201">
        <f t="shared" ref="AM484:AN568" si="188">+ROUND(+Q484+X484+AE484,2)</f>
        <v>0</v>
      </c>
      <c r="AN484" s="209">
        <f t="shared" si="188"/>
        <v>0</v>
      </c>
      <c r="AO484" s="242">
        <f t="shared" si="183"/>
        <v>0</v>
      </c>
      <c r="AP484" s="210">
        <f t="shared" si="183"/>
        <v>0</v>
      </c>
      <c r="AQ484" s="7"/>
      <c r="AR484" s="211">
        <f t="shared" si="180"/>
        <v>0</v>
      </c>
      <c r="AS484" s="212">
        <f t="shared" si="181"/>
        <v>0</v>
      </c>
      <c r="AT484" s="213">
        <f t="shared" si="182"/>
        <v>0</v>
      </c>
      <c r="AU484" s="7"/>
      <c r="AV484" s="7"/>
      <c r="AW484" s="214"/>
      <c r="AX484" s="214"/>
      <c r="AY484" s="7"/>
      <c r="AZ484" s="7"/>
      <c r="BA484" s="7"/>
      <c r="BB484" s="7"/>
      <c r="BC484" s="7"/>
      <c r="BD484" s="7"/>
    </row>
    <row r="485" spans="1:56" x14ac:dyDescent="0.25">
      <c r="A485" s="218">
        <v>6224</v>
      </c>
      <c r="B485" s="220" t="s">
        <v>519</v>
      </c>
      <c r="C485" s="220"/>
      <c r="D485" s="220"/>
      <c r="E485" s="220"/>
      <c r="F485" s="220"/>
      <c r="G485" s="220"/>
      <c r="H485" s="220"/>
      <c r="I485" s="220"/>
      <c r="J485" s="220"/>
      <c r="K485" s="220"/>
      <c r="L485" s="221"/>
      <c r="M485" s="196" t="s">
        <v>56</v>
      </c>
      <c r="N485" s="222">
        <f t="shared" si="179"/>
        <v>6224</v>
      </c>
      <c r="O485" s="233">
        <v>0</v>
      </c>
      <c r="P485" s="234">
        <v>0</v>
      </c>
      <c r="Q485" s="200"/>
      <c r="R485" s="199"/>
      <c r="S485" s="242">
        <f t="shared" si="184"/>
        <v>0</v>
      </c>
      <c r="T485" s="210">
        <f t="shared" si="185"/>
        <v>0</v>
      </c>
      <c r="U485" s="196"/>
      <c r="V485" s="225">
        <v>0</v>
      </c>
      <c r="W485" s="226">
        <v>0</v>
      </c>
      <c r="X485" s="227">
        <v>0</v>
      </c>
      <c r="Y485" s="226">
        <v>0</v>
      </c>
      <c r="Z485" s="227">
        <v>0</v>
      </c>
      <c r="AA485" s="228">
        <v>0</v>
      </c>
      <c r="AB485" s="196"/>
      <c r="AC485" s="233">
        <v>0</v>
      </c>
      <c r="AD485" s="234">
        <v>0</v>
      </c>
      <c r="AE485" s="302"/>
      <c r="AF485" s="224"/>
      <c r="AG485" s="242">
        <f t="shared" si="186"/>
        <v>0</v>
      </c>
      <c r="AH485" s="210">
        <f t="shared" si="187"/>
        <v>0</v>
      </c>
      <c r="AI485" s="196"/>
      <c r="AJ485" s="229">
        <f t="shared" si="178"/>
        <v>6224</v>
      </c>
      <c r="AK485" s="233">
        <v>0</v>
      </c>
      <c r="AL485" s="234">
        <v>0</v>
      </c>
      <c r="AM485" s="201">
        <f t="shared" si="188"/>
        <v>0</v>
      </c>
      <c r="AN485" s="209">
        <f t="shared" si="188"/>
        <v>0</v>
      </c>
      <c r="AO485" s="242">
        <f t="shared" si="183"/>
        <v>0</v>
      </c>
      <c r="AP485" s="210">
        <f t="shared" si="183"/>
        <v>0</v>
      </c>
      <c r="AQ485" s="7"/>
      <c r="AR485" s="211">
        <f t="shared" si="180"/>
        <v>0</v>
      </c>
      <c r="AS485" s="212">
        <f t="shared" si="181"/>
        <v>0</v>
      </c>
      <c r="AT485" s="213">
        <f t="shared" si="182"/>
        <v>0</v>
      </c>
      <c r="AU485" s="7"/>
      <c r="AV485" s="7"/>
      <c r="AW485" s="214"/>
      <c r="AX485" s="214"/>
      <c r="AY485" s="7"/>
      <c r="AZ485" s="7"/>
      <c r="BA485" s="7"/>
      <c r="BB485" s="7"/>
      <c r="BC485" s="7"/>
      <c r="BD485" s="7"/>
    </row>
    <row r="486" spans="1:56" x14ac:dyDescent="0.25">
      <c r="A486" s="218">
        <v>6225</v>
      </c>
      <c r="B486" s="220" t="s">
        <v>520</v>
      </c>
      <c r="C486" s="220"/>
      <c r="D486" s="220"/>
      <c r="E486" s="220"/>
      <c r="F486" s="220"/>
      <c r="G486" s="220"/>
      <c r="H486" s="220"/>
      <c r="I486" s="220"/>
      <c r="J486" s="220"/>
      <c r="K486" s="220"/>
      <c r="L486" s="221"/>
      <c r="M486" s="196" t="s">
        <v>56</v>
      </c>
      <c r="N486" s="222">
        <f t="shared" si="179"/>
        <v>6225</v>
      </c>
      <c r="O486" s="233">
        <v>0</v>
      </c>
      <c r="P486" s="234">
        <v>0</v>
      </c>
      <c r="Q486" s="200"/>
      <c r="R486" s="199"/>
      <c r="S486" s="242">
        <f t="shared" si="184"/>
        <v>0</v>
      </c>
      <c r="T486" s="210">
        <f t="shared" si="185"/>
        <v>0</v>
      </c>
      <c r="U486" s="196"/>
      <c r="V486" s="225">
        <v>0</v>
      </c>
      <c r="W486" s="226">
        <v>0</v>
      </c>
      <c r="X486" s="227">
        <v>0</v>
      </c>
      <c r="Y486" s="226">
        <v>0</v>
      </c>
      <c r="Z486" s="227">
        <v>0</v>
      </c>
      <c r="AA486" s="228">
        <v>0</v>
      </c>
      <c r="AB486" s="196"/>
      <c r="AC486" s="233">
        <v>0</v>
      </c>
      <c r="AD486" s="234">
        <v>0</v>
      </c>
      <c r="AE486" s="302"/>
      <c r="AF486" s="224"/>
      <c r="AG486" s="242">
        <f t="shared" si="186"/>
        <v>0</v>
      </c>
      <c r="AH486" s="210">
        <f t="shared" si="187"/>
        <v>0</v>
      </c>
      <c r="AI486" s="196"/>
      <c r="AJ486" s="229">
        <f t="shared" si="178"/>
        <v>6225</v>
      </c>
      <c r="AK486" s="233">
        <v>0</v>
      </c>
      <c r="AL486" s="234">
        <v>0</v>
      </c>
      <c r="AM486" s="201">
        <f t="shared" si="188"/>
        <v>0</v>
      </c>
      <c r="AN486" s="209">
        <f t="shared" si="188"/>
        <v>0</v>
      </c>
      <c r="AO486" s="242">
        <f t="shared" si="183"/>
        <v>0</v>
      </c>
      <c r="AP486" s="210">
        <f t="shared" si="183"/>
        <v>0</v>
      </c>
      <c r="AQ486" s="7"/>
      <c r="AR486" s="211">
        <f t="shared" si="180"/>
        <v>0</v>
      </c>
      <c r="AS486" s="212">
        <f t="shared" si="181"/>
        <v>0</v>
      </c>
      <c r="AT486" s="213">
        <f t="shared" si="182"/>
        <v>0</v>
      </c>
      <c r="AU486" s="7"/>
      <c r="AV486" s="7"/>
      <c r="AW486" s="214"/>
      <c r="AX486" s="214"/>
      <c r="AY486" s="7"/>
      <c r="AZ486" s="7"/>
      <c r="BA486" s="7"/>
      <c r="BB486" s="7"/>
      <c r="BC486" s="7"/>
      <c r="BD486" s="7"/>
    </row>
    <row r="487" spans="1:56" x14ac:dyDescent="0.25">
      <c r="A487" s="218">
        <v>6226</v>
      </c>
      <c r="B487" s="220" t="s">
        <v>521</v>
      </c>
      <c r="C487" s="220"/>
      <c r="D487" s="220"/>
      <c r="E487" s="220"/>
      <c r="F487" s="220"/>
      <c r="G487" s="220"/>
      <c r="H487" s="220"/>
      <c r="I487" s="220"/>
      <c r="J487" s="220"/>
      <c r="K487" s="220"/>
      <c r="L487" s="221"/>
      <c r="M487" s="196" t="s">
        <v>56</v>
      </c>
      <c r="N487" s="222">
        <f t="shared" si="179"/>
        <v>6226</v>
      </c>
      <c r="O487" s="233">
        <v>0</v>
      </c>
      <c r="P487" s="234">
        <v>0</v>
      </c>
      <c r="Q487" s="200"/>
      <c r="R487" s="199"/>
      <c r="S487" s="242">
        <f t="shared" si="184"/>
        <v>0</v>
      </c>
      <c r="T487" s="210">
        <f t="shared" si="185"/>
        <v>0</v>
      </c>
      <c r="U487" s="196"/>
      <c r="V487" s="225">
        <v>0</v>
      </c>
      <c r="W487" s="226">
        <v>0</v>
      </c>
      <c r="X487" s="227">
        <v>0</v>
      </c>
      <c r="Y487" s="226">
        <v>0</v>
      </c>
      <c r="Z487" s="227">
        <v>0</v>
      </c>
      <c r="AA487" s="228">
        <v>0</v>
      </c>
      <c r="AB487" s="196"/>
      <c r="AC487" s="233">
        <v>0</v>
      </c>
      <c r="AD487" s="234">
        <v>0</v>
      </c>
      <c r="AE487" s="302"/>
      <c r="AF487" s="224"/>
      <c r="AG487" s="242">
        <f t="shared" si="186"/>
        <v>0</v>
      </c>
      <c r="AH487" s="210">
        <f t="shared" si="187"/>
        <v>0</v>
      </c>
      <c r="AI487" s="196"/>
      <c r="AJ487" s="229">
        <f t="shared" si="178"/>
        <v>6226</v>
      </c>
      <c r="AK487" s="233">
        <v>0</v>
      </c>
      <c r="AL487" s="234">
        <v>0</v>
      </c>
      <c r="AM487" s="201">
        <f t="shared" si="188"/>
        <v>0</v>
      </c>
      <c r="AN487" s="209">
        <f t="shared" si="188"/>
        <v>0</v>
      </c>
      <c r="AO487" s="242">
        <f t="shared" si="183"/>
        <v>0</v>
      </c>
      <c r="AP487" s="210">
        <f t="shared" si="183"/>
        <v>0</v>
      </c>
      <c r="AQ487" s="7"/>
      <c r="AR487" s="211">
        <f t="shared" si="180"/>
        <v>0</v>
      </c>
      <c r="AS487" s="212">
        <f t="shared" si="181"/>
        <v>0</v>
      </c>
      <c r="AT487" s="213">
        <f t="shared" si="182"/>
        <v>0</v>
      </c>
      <c r="AU487" s="7"/>
      <c r="AV487" s="7"/>
      <c r="AW487" s="214"/>
      <c r="AX487" s="214"/>
      <c r="AY487" s="7"/>
      <c r="AZ487" s="7"/>
      <c r="BA487" s="7"/>
      <c r="BB487" s="7"/>
      <c r="BC487" s="7"/>
      <c r="BD487" s="7"/>
    </row>
    <row r="488" spans="1:56" x14ac:dyDescent="0.25">
      <c r="A488" s="218">
        <v>6227</v>
      </c>
      <c r="B488" s="220" t="s">
        <v>522</v>
      </c>
      <c r="C488" s="220"/>
      <c r="D488" s="220"/>
      <c r="E488" s="220"/>
      <c r="F488" s="220"/>
      <c r="G488" s="220"/>
      <c r="H488" s="220"/>
      <c r="I488" s="220"/>
      <c r="J488" s="220"/>
      <c r="K488" s="220"/>
      <c r="L488" s="221"/>
      <c r="M488" s="196" t="s">
        <v>56</v>
      </c>
      <c r="N488" s="222">
        <f t="shared" si="179"/>
        <v>6227</v>
      </c>
      <c r="O488" s="233">
        <v>0</v>
      </c>
      <c r="P488" s="234">
        <v>0</v>
      </c>
      <c r="Q488" s="200"/>
      <c r="R488" s="199"/>
      <c r="S488" s="242">
        <f t="shared" si="184"/>
        <v>0</v>
      </c>
      <c r="T488" s="210">
        <f t="shared" si="185"/>
        <v>0</v>
      </c>
      <c r="U488" s="196"/>
      <c r="V488" s="225">
        <v>0</v>
      </c>
      <c r="W488" s="226">
        <v>0</v>
      </c>
      <c r="X488" s="227">
        <v>0</v>
      </c>
      <c r="Y488" s="226">
        <v>0</v>
      </c>
      <c r="Z488" s="227">
        <v>0</v>
      </c>
      <c r="AA488" s="228">
        <v>0</v>
      </c>
      <c r="AB488" s="196"/>
      <c r="AC488" s="233">
        <v>0</v>
      </c>
      <c r="AD488" s="234">
        <v>0</v>
      </c>
      <c r="AE488" s="302"/>
      <c r="AF488" s="224"/>
      <c r="AG488" s="242">
        <f t="shared" si="186"/>
        <v>0</v>
      </c>
      <c r="AH488" s="210">
        <f t="shared" si="187"/>
        <v>0</v>
      </c>
      <c r="AI488" s="196"/>
      <c r="AJ488" s="229">
        <f t="shared" si="178"/>
        <v>6227</v>
      </c>
      <c r="AK488" s="233">
        <v>0</v>
      </c>
      <c r="AL488" s="234">
        <v>0</v>
      </c>
      <c r="AM488" s="201">
        <f t="shared" si="188"/>
        <v>0</v>
      </c>
      <c r="AN488" s="209">
        <f t="shared" si="188"/>
        <v>0</v>
      </c>
      <c r="AO488" s="242">
        <f t="shared" si="183"/>
        <v>0</v>
      </c>
      <c r="AP488" s="210">
        <f t="shared" si="183"/>
        <v>0</v>
      </c>
      <c r="AQ488" s="7"/>
      <c r="AR488" s="211">
        <f t="shared" si="180"/>
        <v>0</v>
      </c>
      <c r="AS488" s="212">
        <f t="shared" si="181"/>
        <v>0</v>
      </c>
      <c r="AT488" s="213">
        <f t="shared" si="182"/>
        <v>0</v>
      </c>
      <c r="AU488" s="7"/>
      <c r="AV488" s="7"/>
      <c r="AW488" s="214"/>
      <c r="AX488" s="214"/>
      <c r="AY488" s="7"/>
      <c r="AZ488" s="7"/>
      <c r="BA488" s="7"/>
      <c r="BB488" s="7"/>
      <c r="BC488" s="7"/>
      <c r="BD488" s="7"/>
    </row>
    <row r="489" spans="1:56" x14ac:dyDescent="0.25">
      <c r="A489" s="218">
        <v>6229</v>
      </c>
      <c r="B489" s="220" t="s">
        <v>523</v>
      </c>
      <c r="C489" s="220"/>
      <c r="D489" s="220"/>
      <c r="E489" s="220"/>
      <c r="F489" s="220"/>
      <c r="G489" s="220"/>
      <c r="H489" s="220"/>
      <c r="I489" s="220"/>
      <c r="J489" s="220"/>
      <c r="K489" s="220"/>
      <c r="L489" s="221"/>
      <c r="M489" s="196" t="s">
        <v>56</v>
      </c>
      <c r="N489" s="222">
        <f t="shared" si="179"/>
        <v>6229</v>
      </c>
      <c r="O489" s="233">
        <v>0</v>
      </c>
      <c r="P489" s="234">
        <v>0</v>
      </c>
      <c r="Q489" s="200"/>
      <c r="R489" s="199"/>
      <c r="S489" s="242">
        <f t="shared" si="184"/>
        <v>0</v>
      </c>
      <c r="T489" s="210">
        <f t="shared" si="185"/>
        <v>0</v>
      </c>
      <c r="U489" s="196"/>
      <c r="V489" s="225">
        <v>0</v>
      </c>
      <c r="W489" s="226">
        <v>0</v>
      </c>
      <c r="X489" s="227">
        <v>0</v>
      </c>
      <c r="Y489" s="226">
        <v>0</v>
      </c>
      <c r="Z489" s="227">
        <v>0</v>
      </c>
      <c r="AA489" s="228">
        <v>0</v>
      </c>
      <c r="AB489" s="196"/>
      <c r="AC489" s="233">
        <v>0</v>
      </c>
      <c r="AD489" s="234">
        <v>0</v>
      </c>
      <c r="AE489" s="302"/>
      <c r="AF489" s="224"/>
      <c r="AG489" s="242">
        <f t="shared" si="186"/>
        <v>0</v>
      </c>
      <c r="AH489" s="210">
        <f t="shared" si="187"/>
        <v>0</v>
      </c>
      <c r="AI489" s="196"/>
      <c r="AJ489" s="229">
        <f t="shared" si="178"/>
        <v>6229</v>
      </c>
      <c r="AK489" s="233">
        <v>0</v>
      </c>
      <c r="AL489" s="234">
        <v>0</v>
      </c>
      <c r="AM489" s="201">
        <f t="shared" si="188"/>
        <v>0</v>
      </c>
      <c r="AN489" s="209">
        <f t="shared" si="188"/>
        <v>0</v>
      </c>
      <c r="AO489" s="242">
        <f t="shared" si="183"/>
        <v>0</v>
      </c>
      <c r="AP489" s="210">
        <f t="shared" si="183"/>
        <v>0</v>
      </c>
      <c r="AQ489" s="7"/>
      <c r="AR489" s="211">
        <f t="shared" si="180"/>
        <v>0</v>
      </c>
      <c r="AS489" s="212">
        <f t="shared" si="181"/>
        <v>0</v>
      </c>
      <c r="AT489" s="213">
        <f t="shared" si="182"/>
        <v>0</v>
      </c>
      <c r="AU489" s="7"/>
      <c r="AV489" s="7"/>
      <c r="AW489" s="214"/>
      <c r="AX489" s="214"/>
      <c r="AY489" s="7"/>
      <c r="AZ489" s="7"/>
      <c r="BA489" s="7"/>
      <c r="BB489" s="7"/>
      <c r="BC489" s="7"/>
      <c r="BD489" s="7"/>
    </row>
    <row r="490" spans="1:56" x14ac:dyDescent="0.25">
      <c r="A490" s="218">
        <v>6231</v>
      </c>
      <c r="B490" s="220" t="s">
        <v>524</v>
      </c>
      <c r="C490" s="220"/>
      <c r="D490" s="220"/>
      <c r="E490" s="220"/>
      <c r="F490" s="220"/>
      <c r="G490" s="220"/>
      <c r="H490" s="220"/>
      <c r="I490" s="220"/>
      <c r="J490" s="220"/>
      <c r="K490" s="220"/>
      <c r="L490" s="221"/>
      <c r="M490" s="196" t="s">
        <v>56</v>
      </c>
      <c r="N490" s="222">
        <f t="shared" si="179"/>
        <v>6231</v>
      </c>
      <c r="O490" s="233">
        <v>0</v>
      </c>
      <c r="P490" s="234">
        <v>0</v>
      </c>
      <c r="Q490" s="200"/>
      <c r="R490" s="199"/>
      <c r="S490" s="242">
        <f t="shared" si="184"/>
        <v>0</v>
      </c>
      <c r="T490" s="210">
        <f t="shared" si="185"/>
        <v>0</v>
      </c>
      <c r="U490" s="196"/>
      <c r="V490" s="225">
        <v>0</v>
      </c>
      <c r="W490" s="226">
        <v>0</v>
      </c>
      <c r="X490" s="227">
        <v>0</v>
      </c>
      <c r="Y490" s="226">
        <v>0</v>
      </c>
      <c r="Z490" s="227">
        <v>0</v>
      </c>
      <c r="AA490" s="228">
        <v>0</v>
      </c>
      <c r="AB490" s="196"/>
      <c r="AC490" s="233">
        <v>0</v>
      </c>
      <c r="AD490" s="234">
        <v>0</v>
      </c>
      <c r="AE490" s="302"/>
      <c r="AF490" s="224"/>
      <c r="AG490" s="242">
        <f t="shared" si="186"/>
        <v>0</v>
      </c>
      <c r="AH490" s="210">
        <f t="shared" si="187"/>
        <v>0</v>
      </c>
      <c r="AI490" s="196"/>
      <c r="AJ490" s="229">
        <f t="shared" si="178"/>
        <v>6231</v>
      </c>
      <c r="AK490" s="233">
        <v>0</v>
      </c>
      <c r="AL490" s="234">
        <v>0</v>
      </c>
      <c r="AM490" s="201">
        <f t="shared" si="188"/>
        <v>0</v>
      </c>
      <c r="AN490" s="209">
        <f t="shared" si="188"/>
        <v>0</v>
      </c>
      <c r="AO490" s="242">
        <f t="shared" si="183"/>
        <v>0</v>
      </c>
      <c r="AP490" s="210">
        <f t="shared" si="183"/>
        <v>0</v>
      </c>
      <c r="AQ490" s="7"/>
      <c r="AR490" s="211">
        <f t="shared" si="180"/>
        <v>0</v>
      </c>
      <c r="AS490" s="212">
        <f t="shared" si="181"/>
        <v>0</v>
      </c>
      <c r="AT490" s="213">
        <f t="shared" si="182"/>
        <v>0</v>
      </c>
      <c r="AU490" s="7"/>
      <c r="AV490" s="7"/>
      <c r="AW490" s="214"/>
      <c r="AX490" s="214"/>
      <c r="AY490" s="7"/>
      <c r="AZ490" s="7"/>
      <c r="BA490" s="7"/>
      <c r="BB490" s="7"/>
      <c r="BC490" s="7"/>
      <c r="BD490" s="7"/>
    </row>
    <row r="491" spans="1:56" x14ac:dyDescent="0.25">
      <c r="A491" s="218">
        <v>6232</v>
      </c>
      <c r="B491" s="220" t="s">
        <v>525</v>
      </c>
      <c r="C491" s="220"/>
      <c r="D491" s="220"/>
      <c r="E491" s="220"/>
      <c r="F491" s="220"/>
      <c r="G491" s="220"/>
      <c r="H491" s="220"/>
      <c r="I491" s="220"/>
      <c r="J491" s="220"/>
      <c r="K491" s="220"/>
      <c r="L491" s="221"/>
      <c r="M491" s="196" t="s">
        <v>56</v>
      </c>
      <c r="N491" s="222">
        <f t="shared" si="179"/>
        <v>6232</v>
      </c>
      <c r="O491" s="233">
        <v>0</v>
      </c>
      <c r="P491" s="234">
        <v>0</v>
      </c>
      <c r="Q491" s="200"/>
      <c r="R491" s="199"/>
      <c r="S491" s="242">
        <f t="shared" si="184"/>
        <v>0</v>
      </c>
      <c r="T491" s="210">
        <f t="shared" si="185"/>
        <v>0</v>
      </c>
      <c r="U491" s="196"/>
      <c r="V491" s="225">
        <v>0</v>
      </c>
      <c r="W491" s="226">
        <v>0</v>
      </c>
      <c r="X491" s="227">
        <v>0</v>
      </c>
      <c r="Y491" s="226">
        <v>0</v>
      </c>
      <c r="Z491" s="227">
        <v>0</v>
      </c>
      <c r="AA491" s="228">
        <v>0</v>
      </c>
      <c r="AB491" s="196"/>
      <c r="AC491" s="233">
        <v>0</v>
      </c>
      <c r="AD491" s="234">
        <v>0</v>
      </c>
      <c r="AE491" s="302"/>
      <c r="AF491" s="224"/>
      <c r="AG491" s="242">
        <f t="shared" si="186"/>
        <v>0</v>
      </c>
      <c r="AH491" s="210">
        <f t="shared" si="187"/>
        <v>0</v>
      </c>
      <c r="AI491" s="196"/>
      <c r="AJ491" s="229">
        <f t="shared" si="178"/>
        <v>6232</v>
      </c>
      <c r="AK491" s="233">
        <v>0</v>
      </c>
      <c r="AL491" s="234">
        <v>0</v>
      </c>
      <c r="AM491" s="201">
        <f t="shared" si="188"/>
        <v>0</v>
      </c>
      <c r="AN491" s="209">
        <f t="shared" si="188"/>
        <v>0</v>
      </c>
      <c r="AO491" s="242">
        <f t="shared" si="183"/>
        <v>0</v>
      </c>
      <c r="AP491" s="210">
        <f t="shared" si="183"/>
        <v>0</v>
      </c>
      <c r="AQ491" s="7"/>
      <c r="AR491" s="211">
        <f t="shared" si="180"/>
        <v>0</v>
      </c>
      <c r="AS491" s="212">
        <f t="shared" si="181"/>
        <v>0</v>
      </c>
      <c r="AT491" s="213">
        <f t="shared" si="182"/>
        <v>0</v>
      </c>
      <c r="AU491" s="7"/>
      <c r="AV491" s="7"/>
      <c r="AW491" s="214"/>
      <c r="AX491" s="214"/>
      <c r="AY491" s="7"/>
      <c r="AZ491" s="7"/>
      <c r="BA491" s="7"/>
      <c r="BB491" s="7"/>
      <c r="BC491" s="7"/>
      <c r="BD491" s="7"/>
    </row>
    <row r="492" spans="1:56" x14ac:dyDescent="0.25">
      <c r="A492" s="218">
        <v>6241</v>
      </c>
      <c r="B492" s="220" t="s">
        <v>526</v>
      </c>
      <c r="C492" s="220"/>
      <c r="D492" s="220"/>
      <c r="E492" s="220"/>
      <c r="F492" s="220"/>
      <c r="G492" s="220"/>
      <c r="H492" s="220"/>
      <c r="I492" s="220"/>
      <c r="J492" s="220"/>
      <c r="K492" s="220"/>
      <c r="L492" s="221"/>
      <c r="M492" s="196" t="s">
        <v>56</v>
      </c>
      <c r="N492" s="222">
        <f t="shared" si="179"/>
        <v>6241</v>
      </c>
      <c r="O492" s="233">
        <v>0</v>
      </c>
      <c r="P492" s="234">
        <v>0</v>
      </c>
      <c r="Q492" s="200"/>
      <c r="R492" s="199"/>
      <c r="S492" s="242">
        <f t="shared" si="184"/>
        <v>0</v>
      </c>
      <c r="T492" s="210">
        <f t="shared" si="185"/>
        <v>0</v>
      </c>
      <c r="U492" s="196"/>
      <c r="V492" s="225">
        <v>0</v>
      </c>
      <c r="W492" s="226">
        <v>0</v>
      </c>
      <c r="X492" s="227">
        <v>0</v>
      </c>
      <c r="Y492" s="226">
        <v>0</v>
      </c>
      <c r="Z492" s="227">
        <v>0</v>
      </c>
      <c r="AA492" s="228">
        <v>0</v>
      </c>
      <c r="AB492" s="196"/>
      <c r="AC492" s="233">
        <v>0</v>
      </c>
      <c r="AD492" s="234">
        <v>0</v>
      </c>
      <c r="AE492" s="302"/>
      <c r="AF492" s="224"/>
      <c r="AG492" s="242">
        <f t="shared" si="186"/>
        <v>0</v>
      </c>
      <c r="AH492" s="210">
        <f t="shared" si="187"/>
        <v>0</v>
      </c>
      <c r="AI492" s="196"/>
      <c r="AJ492" s="229">
        <f t="shared" si="178"/>
        <v>6241</v>
      </c>
      <c r="AK492" s="233">
        <v>0</v>
      </c>
      <c r="AL492" s="234">
        <v>0</v>
      </c>
      <c r="AM492" s="201">
        <f t="shared" si="188"/>
        <v>0</v>
      </c>
      <c r="AN492" s="209">
        <f t="shared" si="188"/>
        <v>0</v>
      </c>
      <c r="AO492" s="242">
        <f t="shared" si="183"/>
        <v>0</v>
      </c>
      <c r="AP492" s="210">
        <f t="shared" si="183"/>
        <v>0</v>
      </c>
      <c r="AQ492" s="7"/>
      <c r="AR492" s="211">
        <f t="shared" si="180"/>
        <v>0</v>
      </c>
      <c r="AS492" s="212">
        <f t="shared" si="181"/>
        <v>0</v>
      </c>
      <c r="AT492" s="213">
        <f t="shared" si="182"/>
        <v>0</v>
      </c>
      <c r="AU492" s="7"/>
      <c r="AV492" s="7"/>
      <c r="AW492" s="214"/>
      <c r="AX492" s="214"/>
      <c r="AY492" s="7"/>
      <c r="AZ492" s="7"/>
      <c r="BA492" s="7"/>
      <c r="BB492" s="7"/>
      <c r="BC492" s="7"/>
      <c r="BD492" s="7"/>
    </row>
    <row r="493" spans="1:56" x14ac:dyDescent="0.25">
      <c r="A493" s="218">
        <v>6242</v>
      </c>
      <c r="B493" s="220" t="s">
        <v>527</v>
      </c>
      <c r="C493" s="220"/>
      <c r="D493" s="220"/>
      <c r="E493" s="220"/>
      <c r="F493" s="220"/>
      <c r="G493" s="220"/>
      <c r="H493" s="220"/>
      <c r="I493" s="220"/>
      <c r="J493" s="220"/>
      <c r="K493" s="220"/>
      <c r="L493" s="221"/>
      <c r="M493" s="196" t="s">
        <v>56</v>
      </c>
      <c r="N493" s="222">
        <f t="shared" si="179"/>
        <v>6242</v>
      </c>
      <c r="O493" s="233">
        <v>0</v>
      </c>
      <c r="P493" s="234">
        <v>0</v>
      </c>
      <c r="Q493" s="200"/>
      <c r="R493" s="199"/>
      <c r="S493" s="242">
        <f t="shared" si="184"/>
        <v>0</v>
      </c>
      <c r="T493" s="210">
        <f t="shared" si="185"/>
        <v>0</v>
      </c>
      <c r="U493" s="196"/>
      <c r="V493" s="225">
        <v>0</v>
      </c>
      <c r="W493" s="226">
        <v>0</v>
      </c>
      <c r="X493" s="227">
        <v>0</v>
      </c>
      <c r="Y493" s="226">
        <v>0</v>
      </c>
      <c r="Z493" s="227">
        <v>0</v>
      </c>
      <c r="AA493" s="228">
        <v>0</v>
      </c>
      <c r="AB493" s="196"/>
      <c r="AC493" s="233">
        <v>0</v>
      </c>
      <c r="AD493" s="234">
        <v>0</v>
      </c>
      <c r="AE493" s="302"/>
      <c r="AF493" s="224"/>
      <c r="AG493" s="242">
        <f t="shared" si="186"/>
        <v>0</v>
      </c>
      <c r="AH493" s="210">
        <f t="shared" si="187"/>
        <v>0</v>
      </c>
      <c r="AI493" s="196"/>
      <c r="AJ493" s="229">
        <f t="shared" si="178"/>
        <v>6242</v>
      </c>
      <c r="AK493" s="233">
        <v>0</v>
      </c>
      <c r="AL493" s="234">
        <v>0</v>
      </c>
      <c r="AM493" s="201">
        <f t="shared" si="188"/>
        <v>0</v>
      </c>
      <c r="AN493" s="209">
        <f t="shared" si="188"/>
        <v>0</v>
      </c>
      <c r="AO493" s="242">
        <f t="shared" si="183"/>
        <v>0</v>
      </c>
      <c r="AP493" s="210">
        <f t="shared" si="183"/>
        <v>0</v>
      </c>
      <c r="AQ493" s="7"/>
      <c r="AR493" s="211">
        <f t="shared" si="180"/>
        <v>0</v>
      </c>
      <c r="AS493" s="212">
        <f t="shared" si="181"/>
        <v>0</v>
      </c>
      <c r="AT493" s="213">
        <f t="shared" si="182"/>
        <v>0</v>
      </c>
      <c r="AU493" s="7"/>
      <c r="AV493" s="7"/>
      <c r="AW493" s="214"/>
      <c r="AX493" s="214"/>
      <c r="AY493" s="7"/>
      <c r="AZ493" s="7"/>
      <c r="BA493" s="7"/>
      <c r="BB493" s="7"/>
      <c r="BC493" s="7"/>
      <c r="BD493" s="7"/>
    </row>
    <row r="494" spans="1:56" x14ac:dyDescent="0.25">
      <c r="A494" s="218">
        <v>6270</v>
      </c>
      <c r="B494" s="220" t="s">
        <v>528</v>
      </c>
      <c r="C494" s="220"/>
      <c r="D494" s="220"/>
      <c r="E494" s="220"/>
      <c r="F494" s="220"/>
      <c r="G494" s="220"/>
      <c r="H494" s="220"/>
      <c r="I494" s="220"/>
      <c r="J494" s="220"/>
      <c r="K494" s="220"/>
      <c r="L494" s="221"/>
      <c r="M494" s="196" t="s">
        <v>56</v>
      </c>
      <c r="N494" s="222">
        <f>+A494</f>
        <v>6270</v>
      </c>
      <c r="O494" s="233">
        <v>0</v>
      </c>
      <c r="P494" s="234">
        <v>0</v>
      </c>
      <c r="Q494" s="200"/>
      <c r="R494" s="199"/>
      <c r="S494" s="242">
        <f>+IF(ABS(+O494+Q494)&gt;=ABS(P494+R494),+O494-P494+Q494-R494,0)</f>
        <v>0</v>
      </c>
      <c r="T494" s="210">
        <f>+IF(ABS(+O494+Q494)&lt;=ABS(P494+R494),-O494+P494-Q494+R494,0)</f>
        <v>0</v>
      </c>
      <c r="U494" s="196"/>
      <c r="V494" s="225">
        <v>0</v>
      </c>
      <c r="W494" s="226">
        <v>0</v>
      </c>
      <c r="X494" s="227">
        <v>0</v>
      </c>
      <c r="Y494" s="226">
        <v>0</v>
      </c>
      <c r="Z494" s="227">
        <v>0</v>
      </c>
      <c r="AA494" s="228">
        <v>0</v>
      </c>
      <c r="AB494" s="196"/>
      <c r="AC494" s="233">
        <v>0</v>
      </c>
      <c r="AD494" s="234">
        <v>0</v>
      </c>
      <c r="AE494" s="302"/>
      <c r="AF494" s="224"/>
      <c r="AG494" s="242">
        <f>+IF(ABS(+AC494+AE494)&gt;=ABS(AD494+AF494),+AC494-AD494+AE494-AF494,0)</f>
        <v>0</v>
      </c>
      <c r="AH494" s="210">
        <f>+IF(ABS(+AC494+AE494)&lt;=ABS(AD494+AF494),-AC494+AD494-AE494+AF494,0)</f>
        <v>0</v>
      </c>
      <c r="AI494" s="196"/>
      <c r="AJ494" s="229">
        <f>+N494</f>
        <v>6270</v>
      </c>
      <c r="AK494" s="233">
        <v>0</v>
      </c>
      <c r="AL494" s="234">
        <v>0</v>
      </c>
      <c r="AM494" s="201">
        <f t="shared" si="188"/>
        <v>0</v>
      </c>
      <c r="AN494" s="209">
        <f t="shared" si="188"/>
        <v>0</v>
      </c>
      <c r="AO494" s="242">
        <f t="shared" si="183"/>
        <v>0</v>
      </c>
      <c r="AP494" s="210">
        <f t="shared" si="183"/>
        <v>0</v>
      </c>
      <c r="AQ494" s="7"/>
      <c r="AR494" s="211">
        <f>+ROUND(+SUM(AK494-AL494)-SUM(O494-P494)-SUM(V494-W494)-SUM(AC494-AD494),2)</f>
        <v>0</v>
      </c>
      <c r="AS494" s="212">
        <f>+ROUND(+SUM(AM494-AN494)-SUM(Q494-R494)-SUM(X494-Y494)-SUM(AE494-AF494),2)</f>
        <v>0</v>
      </c>
      <c r="AT494" s="213">
        <f>+ROUND(+SUM(AO494-AP494)-SUM(S494-T494)-SUM(Z494-AA494)-SUM(AG494-AH494),2)</f>
        <v>0</v>
      </c>
      <c r="AU494" s="7"/>
      <c r="AV494" s="7"/>
      <c r="AW494" s="214"/>
      <c r="AX494" s="214"/>
      <c r="AY494" s="7"/>
      <c r="AZ494" s="7"/>
      <c r="BA494" s="7"/>
      <c r="BB494" s="7"/>
      <c r="BC494" s="7"/>
      <c r="BD494" s="7"/>
    </row>
    <row r="495" spans="1:56" x14ac:dyDescent="0.25">
      <c r="A495" s="218">
        <v>6271</v>
      </c>
      <c r="B495" s="220" t="s">
        <v>529</v>
      </c>
      <c r="C495" s="220"/>
      <c r="D495" s="220"/>
      <c r="E495" s="220"/>
      <c r="F495" s="220"/>
      <c r="G495" s="220"/>
      <c r="H495" s="220"/>
      <c r="I495" s="220"/>
      <c r="J495" s="220"/>
      <c r="K495" s="220"/>
      <c r="L495" s="221"/>
      <c r="M495" s="196" t="s">
        <v>56</v>
      </c>
      <c r="N495" s="222">
        <f t="shared" si="179"/>
        <v>6271</v>
      </c>
      <c r="O495" s="233">
        <v>0</v>
      </c>
      <c r="P495" s="234">
        <v>0</v>
      </c>
      <c r="Q495" s="200"/>
      <c r="R495" s="199"/>
      <c r="S495" s="242">
        <f t="shared" si="184"/>
        <v>0</v>
      </c>
      <c r="T495" s="210">
        <f t="shared" si="185"/>
        <v>0</v>
      </c>
      <c r="U495" s="196"/>
      <c r="V495" s="225">
        <v>0</v>
      </c>
      <c r="W495" s="226">
        <v>0</v>
      </c>
      <c r="X495" s="227">
        <v>0</v>
      </c>
      <c r="Y495" s="226">
        <v>0</v>
      </c>
      <c r="Z495" s="227">
        <v>0</v>
      </c>
      <c r="AA495" s="228">
        <v>0</v>
      </c>
      <c r="AB495" s="196"/>
      <c r="AC495" s="233">
        <v>0</v>
      </c>
      <c r="AD495" s="234">
        <v>0</v>
      </c>
      <c r="AE495" s="302"/>
      <c r="AF495" s="224"/>
      <c r="AG495" s="242">
        <f t="shared" si="186"/>
        <v>0</v>
      </c>
      <c r="AH495" s="210">
        <f t="shared" si="187"/>
        <v>0</v>
      </c>
      <c r="AI495" s="196"/>
      <c r="AJ495" s="229">
        <f t="shared" si="178"/>
        <v>6271</v>
      </c>
      <c r="AK495" s="233">
        <v>0</v>
      </c>
      <c r="AL495" s="234">
        <v>0</v>
      </c>
      <c r="AM495" s="201">
        <f t="shared" si="188"/>
        <v>0</v>
      </c>
      <c r="AN495" s="209">
        <f t="shared" si="188"/>
        <v>0</v>
      </c>
      <c r="AO495" s="242">
        <f t="shared" si="183"/>
        <v>0</v>
      </c>
      <c r="AP495" s="210">
        <f t="shared" si="183"/>
        <v>0</v>
      </c>
      <c r="AQ495" s="7"/>
      <c r="AR495" s="211">
        <f t="shared" si="180"/>
        <v>0</v>
      </c>
      <c r="AS495" s="212">
        <f t="shared" si="181"/>
        <v>0</v>
      </c>
      <c r="AT495" s="213">
        <f t="shared" si="182"/>
        <v>0</v>
      </c>
      <c r="AU495" s="7"/>
      <c r="AV495" s="7"/>
      <c r="AW495" s="214"/>
      <c r="AX495" s="214"/>
      <c r="AY495" s="7"/>
      <c r="AZ495" s="7"/>
      <c r="BA495" s="7"/>
      <c r="BB495" s="7"/>
      <c r="BC495" s="7"/>
      <c r="BD495" s="7"/>
    </row>
    <row r="496" spans="1:56" x14ac:dyDescent="0.25">
      <c r="A496" s="218">
        <v>6272</v>
      </c>
      <c r="B496" s="220" t="s">
        <v>530</v>
      </c>
      <c r="C496" s="220"/>
      <c r="D496" s="220"/>
      <c r="E496" s="220"/>
      <c r="F496" s="220"/>
      <c r="G496" s="220"/>
      <c r="H496" s="220"/>
      <c r="I496" s="220"/>
      <c r="J496" s="220"/>
      <c r="K496" s="220"/>
      <c r="L496" s="221"/>
      <c r="M496" s="196" t="s">
        <v>56</v>
      </c>
      <c r="N496" s="222">
        <f t="shared" si="179"/>
        <v>6272</v>
      </c>
      <c r="O496" s="233">
        <v>0</v>
      </c>
      <c r="P496" s="234">
        <v>0</v>
      </c>
      <c r="Q496" s="200"/>
      <c r="R496" s="199"/>
      <c r="S496" s="242">
        <f t="shared" si="184"/>
        <v>0</v>
      </c>
      <c r="T496" s="210">
        <f t="shared" si="185"/>
        <v>0</v>
      </c>
      <c r="U496" s="196"/>
      <c r="V496" s="225">
        <v>0</v>
      </c>
      <c r="W496" s="226">
        <v>0</v>
      </c>
      <c r="X496" s="227">
        <v>0</v>
      </c>
      <c r="Y496" s="226">
        <v>0</v>
      </c>
      <c r="Z496" s="227">
        <v>0</v>
      </c>
      <c r="AA496" s="228">
        <v>0</v>
      </c>
      <c r="AB496" s="196"/>
      <c r="AC496" s="233">
        <v>0</v>
      </c>
      <c r="AD496" s="234">
        <v>0</v>
      </c>
      <c r="AE496" s="302"/>
      <c r="AF496" s="224"/>
      <c r="AG496" s="242">
        <f t="shared" si="186"/>
        <v>0</v>
      </c>
      <c r="AH496" s="210">
        <f t="shared" si="187"/>
        <v>0</v>
      </c>
      <c r="AI496" s="196"/>
      <c r="AJ496" s="229">
        <f t="shared" si="178"/>
        <v>6272</v>
      </c>
      <c r="AK496" s="233">
        <v>0</v>
      </c>
      <c r="AL496" s="234">
        <v>0</v>
      </c>
      <c r="AM496" s="201">
        <f t="shared" si="188"/>
        <v>0</v>
      </c>
      <c r="AN496" s="209">
        <f t="shared" si="188"/>
        <v>0</v>
      </c>
      <c r="AO496" s="242">
        <f t="shared" si="183"/>
        <v>0</v>
      </c>
      <c r="AP496" s="210">
        <f t="shared" si="183"/>
        <v>0</v>
      </c>
      <c r="AQ496" s="7"/>
      <c r="AR496" s="211">
        <f t="shared" si="180"/>
        <v>0</v>
      </c>
      <c r="AS496" s="212">
        <f t="shared" si="181"/>
        <v>0</v>
      </c>
      <c r="AT496" s="213">
        <f t="shared" si="182"/>
        <v>0</v>
      </c>
      <c r="AU496" s="7"/>
      <c r="AV496" s="7"/>
      <c r="AW496" s="214"/>
      <c r="AX496" s="214"/>
      <c r="AY496" s="7"/>
      <c r="AZ496" s="7"/>
      <c r="BA496" s="7"/>
      <c r="BB496" s="7"/>
      <c r="BC496" s="7"/>
      <c r="BD496" s="7"/>
    </row>
    <row r="497" spans="1:56" x14ac:dyDescent="0.25">
      <c r="A497" s="218">
        <v>6273</v>
      </c>
      <c r="B497" s="220" t="s">
        <v>531</v>
      </c>
      <c r="C497" s="220"/>
      <c r="D497" s="220"/>
      <c r="E497" s="220"/>
      <c r="F497" s="220"/>
      <c r="G497" s="220"/>
      <c r="H497" s="220"/>
      <c r="I497" s="220"/>
      <c r="J497" s="220"/>
      <c r="K497" s="220"/>
      <c r="L497" s="221"/>
      <c r="M497" s="196" t="s">
        <v>56</v>
      </c>
      <c r="N497" s="222">
        <f t="shared" si="179"/>
        <v>6273</v>
      </c>
      <c r="O497" s="233">
        <v>0</v>
      </c>
      <c r="P497" s="234">
        <v>0</v>
      </c>
      <c r="Q497" s="200"/>
      <c r="R497" s="199"/>
      <c r="S497" s="242">
        <f t="shared" si="184"/>
        <v>0</v>
      </c>
      <c r="T497" s="210">
        <f t="shared" si="185"/>
        <v>0</v>
      </c>
      <c r="U497" s="196"/>
      <c r="V497" s="225">
        <v>0</v>
      </c>
      <c r="W497" s="226">
        <v>0</v>
      </c>
      <c r="X497" s="227">
        <v>0</v>
      </c>
      <c r="Y497" s="226">
        <v>0</v>
      </c>
      <c r="Z497" s="227">
        <v>0</v>
      </c>
      <c r="AA497" s="228">
        <v>0</v>
      </c>
      <c r="AB497" s="196"/>
      <c r="AC497" s="233">
        <v>0</v>
      </c>
      <c r="AD497" s="234">
        <v>0</v>
      </c>
      <c r="AE497" s="302"/>
      <c r="AF497" s="224"/>
      <c r="AG497" s="242">
        <f t="shared" si="186"/>
        <v>0</v>
      </c>
      <c r="AH497" s="210">
        <f t="shared" si="187"/>
        <v>0</v>
      </c>
      <c r="AI497" s="196"/>
      <c r="AJ497" s="229">
        <f t="shared" si="178"/>
        <v>6273</v>
      </c>
      <c r="AK497" s="233">
        <v>0</v>
      </c>
      <c r="AL497" s="234">
        <v>0</v>
      </c>
      <c r="AM497" s="201">
        <f t="shared" si="188"/>
        <v>0</v>
      </c>
      <c r="AN497" s="209">
        <f t="shared" si="188"/>
        <v>0</v>
      </c>
      <c r="AO497" s="242">
        <f t="shared" si="183"/>
        <v>0</v>
      </c>
      <c r="AP497" s="210">
        <f t="shared" si="183"/>
        <v>0</v>
      </c>
      <c r="AQ497" s="7"/>
      <c r="AR497" s="211">
        <f t="shared" ref="AR497:AR502" si="189">+ROUND(+SUM(AK497-AL497)-SUM(O497-P497)-SUM(V497-W497)-SUM(AC497-AD497),2)</f>
        <v>0</v>
      </c>
      <c r="AS497" s="212">
        <f t="shared" si="181"/>
        <v>0</v>
      </c>
      <c r="AT497" s="213">
        <f t="shared" si="182"/>
        <v>0</v>
      </c>
      <c r="AU497" s="7"/>
      <c r="AV497" s="7"/>
      <c r="AW497" s="214"/>
      <c r="AX497" s="214"/>
      <c r="AY497" s="7"/>
      <c r="AZ497" s="7"/>
      <c r="BA497" s="7"/>
      <c r="BB497" s="7"/>
      <c r="BC497" s="7"/>
      <c r="BD497" s="7"/>
    </row>
    <row r="498" spans="1:56" x14ac:dyDescent="0.25">
      <c r="A498" s="218">
        <v>6274</v>
      </c>
      <c r="B498" s="220" t="s">
        <v>532</v>
      </c>
      <c r="C498" s="220"/>
      <c r="D498" s="220"/>
      <c r="E498" s="220"/>
      <c r="F498" s="220"/>
      <c r="G498" s="220"/>
      <c r="H498" s="220"/>
      <c r="I498" s="220"/>
      <c r="J498" s="220"/>
      <c r="K498" s="220"/>
      <c r="L498" s="221"/>
      <c r="M498" s="196" t="s">
        <v>56</v>
      </c>
      <c r="N498" s="222">
        <f t="shared" si="179"/>
        <v>6274</v>
      </c>
      <c r="O498" s="233">
        <v>0</v>
      </c>
      <c r="P498" s="234">
        <v>0</v>
      </c>
      <c r="Q498" s="200"/>
      <c r="R498" s="199"/>
      <c r="S498" s="242">
        <f t="shared" si="184"/>
        <v>0</v>
      </c>
      <c r="T498" s="210">
        <f t="shared" si="185"/>
        <v>0</v>
      </c>
      <c r="U498" s="196"/>
      <c r="V498" s="225">
        <v>0</v>
      </c>
      <c r="W498" s="226">
        <v>0</v>
      </c>
      <c r="X498" s="227">
        <v>0</v>
      </c>
      <c r="Y498" s="226">
        <v>0</v>
      </c>
      <c r="Z498" s="227">
        <v>0</v>
      </c>
      <c r="AA498" s="228">
        <v>0</v>
      </c>
      <c r="AB498" s="196"/>
      <c r="AC498" s="233">
        <v>0</v>
      </c>
      <c r="AD498" s="234">
        <v>0</v>
      </c>
      <c r="AE498" s="302"/>
      <c r="AF498" s="224"/>
      <c r="AG498" s="242">
        <f t="shared" si="186"/>
        <v>0</v>
      </c>
      <c r="AH498" s="210">
        <f t="shared" si="187"/>
        <v>0</v>
      </c>
      <c r="AI498" s="196"/>
      <c r="AJ498" s="229">
        <f t="shared" si="178"/>
        <v>6274</v>
      </c>
      <c r="AK498" s="233">
        <v>0</v>
      </c>
      <c r="AL498" s="234">
        <v>0</v>
      </c>
      <c r="AM498" s="201">
        <f t="shared" si="188"/>
        <v>0</v>
      </c>
      <c r="AN498" s="209">
        <f t="shared" si="188"/>
        <v>0</v>
      </c>
      <c r="AO498" s="242">
        <f t="shared" si="183"/>
        <v>0</v>
      </c>
      <c r="AP498" s="210">
        <f t="shared" si="183"/>
        <v>0</v>
      </c>
      <c r="AQ498" s="7"/>
      <c r="AR498" s="211">
        <f t="shared" si="189"/>
        <v>0</v>
      </c>
      <c r="AS498" s="212">
        <f t="shared" si="181"/>
        <v>0</v>
      </c>
      <c r="AT498" s="213">
        <f t="shared" si="182"/>
        <v>0</v>
      </c>
      <c r="AU498" s="7"/>
      <c r="AV498" s="7"/>
      <c r="AW498" s="214"/>
      <c r="AX498" s="214"/>
      <c r="AY498" s="7"/>
      <c r="AZ498" s="7"/>
      <c r="BA498" s="7"/>
      <c r="BB498" s="7"/>
      <c r="BC498" s="7"/>
      <c r="BD498" s="7"/>
    </row>
    <row r="499" spans="1:56" x14ac:dyDescent="0.25">
      <c r="A499" s="218">
        <v>6275</v>
      </c>
      <c r="B499" s="220" t="s">
        <v>533</v>
      </c>
      <c r="C499" s="220"/>
      <c r="D499" s="220"/>
      <c r="E499" s="220"/>
      <c r="F499" s="220"/>
      <c r="G499" s="220"/>
      <c r="H499" s="220"/>
      <c r="I499" s="220"/>
      <c r="J499" s="220"/>
      <c r="K499" s="220"/>
      <c r="L499" s="221"/>
      <c r="M499" s="196" t="s">
        <v>56</v>
      </c>
      <c r="N499" s="222">
        <f t="shared" si="179"/>
        <v>6275</v>
      </c>
      <c r="O499" s="233">
        <v>0</v>
      </c>
      <c r="P499" s="234">
        <v>0</v>
      </c>
      <c r="Q499" s="200"/>
      <c r="R499" s="199"/>
      <c r="S499" s="242">
        <f t="shared" si="184"/>
        <v>0</v>
      </c>
      <c r="T499" s="210">
        <f t="shared" si="185"/>
        <v>0</v>
      </c>
      <c r="U499" s="196"/>
      <c r="V499" s="225">
        <v>0</v>
      </c>
      <c r="W499" s="226">
        <v>0</v>
      </c>
      <c r="X499" s="227">
        <v>0</v>
      </c>
      <c r="Y499" s="226">
        <v>0</v>
      </c>
      <c r="Z499" s="227">
        <v>0</v>
      </c>
      <c r="AA499" s="228">
        <v>0</v>
      </c>
      <c r="AB499" s="196"/>
      <c r="AC499" s="233">
        <v>0</v>
      </c>
      <c r="AD499" s="234">
        <v>0</v>
      </c>
      <c r="AE499" s="302"/>
      <c r="AF499" s="224"/>
      <c r="AG499" s="242">
        <f t="shared" si="186"/>
        <v>0</v>
      </c>
      <c r="AH499" s="210">
        <f t="shared" si="187"/>
        <v>0</v>
      </c>
      <c r="AI499" s="196"/>
      <c r="AJ499" s="229">
        <f t="shared" si="178"/>
        <v>6275</v>
      </c>
      <c r="AK499" s="233">
        <v>0</v>
      </c>
      <c r="AL499" s="234">
        <v>0</v>
      </c>
      <c r="AM499" s="201">
        <f t="shared" si="188"/>
        <v>0</v>
      </c>
      <c r="AN499" s="209">
        <f t="shared" si="188"/>
        <v>0</v>
      </c>
      <c r="AO499" s="242">
        <f t="shared" si="183"/>
        <v>0</v>
      </c>
      <c r="AP499" s="210">
        <f t="shared" si="183"/>
        <v>0</v>
      </c>
      <c r="AQ499" s="7"/>
      <c r="AR499" s="211">
        <f t="shared" si="189"/>
        <v>0</v>
      </c>
      <c r="AS499" s="212">
        <f t="shared" si="181"/>
        <v>0</v>
      </c>
      <c r="AT499" s="213">
        <f t="shared" si="182"/>
        <v>0</v>
      </c>
      <c r="AU499" s="7"/>
      <c r="AV499" s="7"/>
      <c r="AW499" s="214"/>
      <c r="AX499" s="214"/>
      <c r="AY499" s="7"/>
      <c r="AZ499" s="7"/>
      <c r="BA499" s="7"/>
      <c r="BB499" s="7"/>
      <c r="BC499" s="7"/>
      <c r="BD499" s="7"/>
    </row>
    <row r="500" spans="1:56" x14ac:dyDescent="0.25">
      <c r="A500" s="218">
        <v>6276</v>
      </c>
      <c r="B500" s="220" t="s">
        <v>534</v>
      </c>
      <c r="C500" s="220"/>
      <c r="D500" s="220"/>
      <c r="E500" s="220"/>
      <c r="F500" s="220"/>
      <c r="G500" s="220"/>
      <c r="H500" s="220"/>
      <c r="I500" s="220"/>
      <c r="J500" s="220"/>
      <c r="K500" s="220"/>
      <c r="L500" s="221"/>
      <c r="M500" s="196" t="s">
        <v>56</v>
      </c>
      <c r="N500" s="222">
        <f t="shared" si="179"/>
        <v>6276</v>
      </c>
      <c r="O500" s="233">
        <v>0</v>
      </c>
      <c r="P500" s="234">
        <v>0</v>
      </c>
      <c r="Q500" s="200"/>
      <c r="R500" s="199"/>
      <c r="S500" s="242">
        <f t="shared" si="184"/>
        <v>0</v>
      </c>
      <c r="T500" s="210">
        <f t="shared" si="185"/>
        <v>0</v>
      </c>
      <c r="U500" s="196"/>
      <c r="V500" s="225">
        <v>0</v>
      </c>
      <c r="W500" s="226">
        <v>0</v>
      </c>
      <c r="X500" s="227">
        <v>0</v>
      </c>
      <c r="Y500" s="226">
        <v>0</v>
      </c>
      <c r="Z500" s="227">
        <v>0</v>
      </c>
      <c r="AA500" s="228">
        <v>0</v>
      </c>
      <c r="AB500" s="196"/>
      <c r="AC500" s="233">
        <v>0</v>
      </c>
      <c r="AD500" s="234">
        <v>0</v>
      </c>
      <c r="AE500" s="302"/>
      <c r="AF500" s="224"/>
      <c r="AG500" s="242">
        <f t="shared" si="186"/>
        <v>0</v>
      </c>
      <c r="AH500" s="210">
        <f t="shared" si="187"/>
        <v>0</v>
      </c>
      <c r="AI500" s="196"/>
      <c r="AJ500" s="229">
        <f t="shared" si="178"/>
        <v>6276</v>
      </c>
      <c r="AK500" s="233">
        <v>0</v>
      </c>
      <c r="AL500" s="234">
        <v>0</v>
      </c>
      <c r="AM500" s="201">
        <f t="shared" si="188"/>
        <v>0</v>
      </c>
      <c r="AN500" s="209">
        <f t="shared" si="188"/>
        <v>0</v>
      </c>
      <c r="AO500" s="242">
        <f t="shared" si="183"/>
        <v>0</v>
      </c>
      <c r="AP500" s="210">
        <f t="shared" si="183"/>
        <v>0</v>
      </c>
      <c r="AQ500" s="7"/>
      <c r="AR500" s="211">
        <f t="shared" si="189"/>
        <v>0</v>
      </c>
      <c r="AS500" s="212">
        <f t="shared" si="181"/>
        <v>0</v>
      </c>
      <c r="AT500" s="213">
        <f t="shared" si="182"/>
        <v>0</v>
      </c>
      <c r="AU500" s="7"/>
      <c r="AV500" s="7"/>
      <c r="AW500" s="214"/>
      <c r="AX500" s="214"/>
      <c r="AY500" s="7"/>
      <c r="AZ500" s="7"/>
      <c r="BA500" s="7"/>
      <c r="BB500" s="7"/>
      <c r="BC500" s="7"/>
      <c r="BD500" s="7"/>
    </row>
    <row r="501" spans="1:56" x14ac:dyDescent="0.25">
      <c r="A501" s="218">
        <v>6277</v>
      </c>
      <c r="B501" s="220" t="s">
        <v>535</v>
      </c>
      <c r="C501" s="220"/>
      <c r="D501" s="220"/>
      <c r="E501" s="220"/>
      <c r="F501" s="220"/>
      <c r="G501" s="220"/>
      <c r="H501" s="220"/>
      <c r="I501" s="220"/>
      <c r="J501" s="220"/>
      <c r="K501" s="220"/>
      <c r="L501" s="221"/>
      <c r="M501" s="196" t="s">
        <v>56</v>
      </c>
      <c r="N501" s="222">
        <f t="shared" si="179"/>
        <v>6277</v>
      </c>
      <c r="O501" s="233">
        <v>0</v>
      </c>
      <c r="P501" s="234">
        <v>0</v>
      </c>
      <c r="Q501" s="200"/>
      <c r="R501" s="199"/>
      <c r="S501" s="242">
        <f t="shared" si="184"/>
        <v>0</v>
      </c>
      <c r="T501" s="210">
        <f t="shared" si="185"/>
        <v>0</v>
      </c>
      <c r="U501" s="196"/>
      <c r="V501" s="225">
        <v>0</v>
      </c>
      <c r="W501" s="226">
        <v>0</v>
      </c>
      <c r="X501" s="227">
        <v>0</v>
      </c>
      <c r="Y501" s="226">
        <v>0</v>
      </c>
      <c r="Z501" s="227">
        <v>0</v>
      </c>
      <c r="AA501" s="228">
        <v>0</v>
      </c>
      <c r="AB501" s="196"/>
      <c r="AC501" s="233">
        <v>0</v>
      </c>
      <c r="AD501" s="234">
        <v>0</v>
      </c>
      <c r="AE501" s="302"/>
      <c r="AF501" s="224"/>
      <c r="AG501" s="242">
        <f t="shared" si="186"/>
        <v>0</v>
      </c>
      <c r="AH501" s="210">
        <f t="shared" si="187"/>
        <v>0</v>
      </c>
      <c r="AI501" s="196"/>
      <c r="AJ501" s="229">
        <f t="shared" si="178"/>
        <v>6277</v>
      </c>
      <c r="AK501" s="233">
        <v>0</v>
      </c>
      <c r="AL501" s="234">
        <v>0</v>
      </c>
      <c r="AM501" s="201">
        <f t="shared" si="188"/>
        <v>0</v>
      </c>
      <c r="AN501" s="209">
        <f t="shared" si="188"/>
        <v>0</v>
      </c>
      <c r="AO501" s="242">
        <f t="shared" si="183"/>
        <v>0</v>
      </c>
      <c r="AP501" s="210">
        <f t="shared" si="183"/>
        <v>0</v>
      </c>
      <c r="AQ501" s="7"/>
      <c r="AR501" s="211">
        <f t="shared" si="189"/>
        <v>0</v>
      </c>
      <c r="AS501" s="212">
        <f t="shared" si="181"/>
        <v>0</v>
      </c>
      <c r="AT501" s="213">
        <f t="shared" si="182"/>
        <v>0</v>
      </c>
      <c r="AU501" s="7"/>
      <c r="AV501" s="7"/>
      <c r="AW501" s="214"/>
      <c r="AX501" s="214"/>
      <c r="AY501" s="7"/>
      <c r="AZ501" s="7"/>
      <c r="BA501" s="7"/>
      <c r="BB501" s="7"/>
      <c r="BC501" s="7"/>
      <c r="BD501" s="7"/>
    </row>
    <row r="502" spans="1:56" x14ac:dyDescent="0.25">
      <c r="A502" s="218">
        <v>6278</v>
      </c>
      <c r="B502" s="220" t="s">
        <v>536</v>
      </c>
      <c r="C502" s="220"/>
      <c r="D502" s="220"/>
      <c r="E502" s="220"/>
      <c r="F502" s="220"/>
      <c r="G502" s="220"/>
      <c r="H502" s="220"/>
      <c r="I502" s="220"/>
      <c r="J502" s="220"/>
      <c r="K502" s="220"/>
      <c r="L502" s="221"/>
      <c r="M502" s="196" t="s">
        <v>56</v>
      </c>
      <c r="N502" s="222">
        <f t="shared" si="179"/>
        <v>6278</v>
      </c>
      <c r="O502" s="233">
        <v>0</v>
      </c>
      <c r="P502" s="234">
        <v>0</v>
      </c>
      <c r="Q502" s="200"/>
      <c r="R502" s="199"/>
      <c r="S502" s="242">
        <f t="shared" si="184"/>
        <v>0</v>
      </c>
      <c r="T502" s="210">
        <f t="shared" si="185"/>
        <v>0</v>
      </c>
      <c r="U502" s="196"/>
      <c r="V502" s="225">
        <v>0</v>
      </c>
      <c r="W502" s="226">
        <v>0</v>
      </c>
      <c r="X502" s="227">
        <v>0</v>
      </c>
      <c r="Y502" s="226">
        <v>0</v>
      </c>
      <c r="Z502" s="227">
        <v>0</v>
      </c>
      <c r="AA502" s="228">
        <v>0</v>
      </c>
      <c r="AB502" s="196"/>
      <c r="AC502" s="233">
        <v>0</v>
      </c>
      <c r="AD502" s="234">
        <v>0</v>
      </c>
      <c r="AE502" s="302"/>
      <c r="AF502" s="224"/>
      <c r="AG502" s="242">
        <f t="shared" si="186"/>
        <v>0</v>
      </c>
      <c r="AH502" s="210">
        <f t="shared" si="187"/>
        <v>0</v>
      </c>
      <c r="AI502" s="196"/>
      <c r="AJ502" s="229">
        <f t="shared" si="178"/>
        <v>6278</v>
      </c>
      <c r="AK502" s="233">
        <v>0</v>
      </c>
      <c r="AL502" s="234">
        <v>0</v>
      </c>
      <c r="AM502" s="201">
        <f t="shared" si="188"/>
        <v>0</v>
      </c>
      <c r="AN502" s="209">
        <f t="shared" si="188"/>
        <v>0</v>
      </c>
      <c r="AO502" s="242">
        <f t="shared" si="183"/>
        <v>0</v>
      </c>
      <c r="AP502" s="210">
        <f t="shared" si="183"/>
        <v>0</v>
      </c>
      <c r="AQ502" s="7"/>
      <c r="AR502" s="211">
        <f t="shared" si="189"/>
        <v>0</v>
      </c>
      <c r="AS502" s="212">
        <f t="shared" si="181"/>
        <v>0</v>
      </c>
      <c r="AT502" s="213">
        <f t="shared" si="182"/>
        <v>0</v>
      </c>
      <c r="AU502" s="7"/>
      <c r="AV502" s="7"/>
      <c r="AW502" s="214"/>
      <c r="AX502" s="214"/>
      <c r="AY502" s="7"/>
      <c r="AZ502" s="7"/>
      <c r="BA502" s="7"/>
      <c r="BB502" s="7"/>
      <c r="BC502" s="7"/>
      <c r="BD502" s="7"/>
    </row>
    <row r="503" spans="1:56" x14ac:dyDescent="0.25">
      <c r="A503" s="218">
        <v>6279</v>
      </c>
      <c r="B503" s="220" t="s">
        <v>537</v>
      </c>
      <c r="C503" s="220"/>
      <c r="D503" s="220"/>
      <c r="E503" s="220"/>
      <c r="F503" s="220"/>
      <c r="G503" s="220"/>
      <c r="H503" s="220"/>
      <c r="I503" s="220"/>
      <c r="J503" s="220"/>
      <c r="K503" s="220"/>
      <c r="L503" s="221"/>
      <c r="M503" s="196" t="s">
        <v>56</v>
      </c>
      <c r="N503" s="222">
        <f t="shared" si="179"/>
        <v>6279</v>
      </c>
      <c r="O503" s="233">
        <v>0</v>
      </c>
      <c r="P503" s="234">
        <v>0</v>
      </c>
      <c r="Q503" s="200"/>
      <c r="R503" s="199"/>
      <c r="S503" s="242">
        <f t="shared" si="184"/>
        <v>0</v>
      </c>
      <c r="T503" s="210">
        <f t="shared" si="185"/>
        <v>0</v>
      </c>
      <c r="U503" s="196"/>
      <c r="V503" s="225">
        <v>0</v>
      </c>
      <c r="W503" s="226">
        <v>0</v>
      </c>
      <c r="X503" s="227">
        <v>0</v>
      </c>
      <c r="Y503" s="226">
        <v>0</v>
      </c>
      <c r="Z503" s="227">
        <v>0</v>
      </c>
      <c r="AA503" s="228">
        <v>0</v>
      </c>
      <c r="AB503" s="196"/>
      <c r="AC503" s="233">
        <v>0</v>
      </c>
      <c r="AD503" s="234">
        <v>0</v>
      </c>
      <c r="AE503" s="302"/>
      <c r="AF503" s="224"/>
      <c r="AG503" s="242">
        <f t="shared" si="186"/>
        <v>0</v>
      </c>
      <c r="AH503" s="210">
        <f t="shared" si="187"/>
        <v>0</v>
      </c>
      <c r="AI503" s="196"/>
      <c r="AJ503" s="229">
        <f t="shared" si="178"/>
        <v>6279</v>
      </c>
      <c r="AK503" s="233">
        <v>0</v>
      </c>
      <c r="AL503" s="234">
        <v>0</v>
      </c>
      <c r="AM503" s="201">
        <f t="shared" si="188"/>
        <v>0</v>
      </c>
      <c r="AN503" s="209">
        <f t="shared" si="188"/>
        <v>0</v>
      </c>
      <c r="AO503" s="242">
        <f t="shared" si="183"/>
        <v>0</v>
      </c>
      <c r="AP503" s="210">
        <f t="shared" si="183"/>
        <v>0</v>
      </c>
      <c r="AQ503" s="7"/>
      <c r="AR503" s="211">
        <f t="shared" si="180"/>
        <v>0</v>
      </c>
      <c r="AS503" s="212">
        <f t="shared" si="181"/>
        <v>0</v>
      </c>
      <c r="AT503" s="213">
        <f t="shared" si="182"/>
        <v>0</v>
      </c>
      <c r="AU503" s="7"/>
      <c r="AV503" s="7"/>
      <c r="AW503" s="214"/>
      <c r="AX503" s="214"/>
      <c r="AY503" s="7"/>
      <c r="AZ503" s="7"/>
      <c r="BA503" s="7"/>
      <c r="BB503" s="7"/>
      <c r="BC503" s="7"/>
      <c r="BD503" s="7"/>
    </row>
    <row r="504" spans="1:56" x14ac:dyDescent="0.25">
      <c r="A504" s="218">
        <v>6281</v>
      </c>
      <c r="B504" s="220" t="s">
        <v>538</v>
      </c>
      <c r="C504" s="220"/>
      <c r="D504" s="220"/>
      <c r="E504" s="220"/>
      <c r="F504" s="220"/>
      <c r="G504" s="220"/>
      <c r="H504" s="220"/>
      <c r="I504" s="220"/>
      <c r="J504" s="220"/>
      <c r="K504" s="220"/>
      <c r="L504" s="221"/>
      <c r="M504" s="196" t="s">
        <v>56</v>
      </c>
      <c r="N504" s="222">
        <f t="shared" si="179"/>
        <v>6281</v>
      </c>
      <c r="O504" s="233">
        <v>0</v>
      </c>
      <c r="P504" s="234">
        <v>0</v>
      </c>
      <c r="Q504" s="200"/>
      <c r="R504" s="199"/>
      <c r="S504" s="242">
        <f t="shared" si="184"/>
        <v>0</v>
      </c>
      <c r="T504" s="210">
        <f t="shared" si="185"/>
        <v>0</v>
      </c>
      <c r="U504" s="196"/>
      <c r="V504" s="225">
        <v>0</v>
      </c>
      <c r="W504" s="226">
        <v>0</v>
      </c>
      <c r="X504" s="227">
        <v>0</v>
      </c>
      <c r="Y504" s="226">
        <v>0</v>
      </c>
      <c r="Z504" s="227">
        <v>0</v>
      </c>
      <c r="AA504" s="228">
        <v>0</v>
      </c>
      <c r="AB504" s="196"/>
      <c r="AC504" s="233">
        <v>0</v>
      </c>
      <c r="AD504" s="234">
        <v>0</v>
      </c>
      <c r="AE504" s="302"/>
      <c r="AF504" s="224"/>
      <c r="AG504" s="242">
        <f t="shared" si="186"/>
        <v>0</v>
      </c>
      <c r="AH504" s="210">
        <f t="shared" si="187"/>
        <v>0</v>
      </c>
      <c r="AI504" s="196"/>
      <c r="AJ504" s="229">
        <f t="shared" si="178"/>
        <v>6281</v>
      </c>
      <c r="AK504" s="233">
        <v>0</v>
      </c>
      <c r="AL504" s="234">
        <v>0</v>
      </c>
      <c r="AM504" s="201">
        <f t="shared" si="188"/>
        <v>0</v>
      </c>
      <c r="AN504" s="209">
        <f t="shared" si="188"/>
        <v>0</v>
      </c>
      <c r="AO504" s="242">
        <f t="shared" si="183"/>
        <v>0</v>
      </c>
      <c r="AP504" s="210">
        <f t="shared" si="183"/>
        <v>0</v>
      </c>
      <c r="AQ504" s="7"/>
      <c r="AR504" s="211">
        <f t="shared" si="180"/>
        <v>0</v>
      </c>
      <c r="AS504" s="212">
        <f t="shared" si="181"/>
        <v>0</v>
      </c>
      <c r="AT504" s="213">
        <f t="shared" si="182"/>
        <v>0</v>
      </c>
      <c r="AU504" s="7"/>
      <c r="AV504" s="7"/>
      <c r="AW504" s="214"/>
      <c r="AX504" s="214"/>
      <c r="AY504" s="7"/>
      <c r="AZ504" s="7"/>
      <c r="BA504" s="7"/>
      <c r="BB504" s="7"/>
      <c r="BC504" s="7"/>
      <c r="BD504" s="7"/>
    </row>
    <row r="505" spans="1:56" x14ac:dyDescent="0.25">
      <c r="A505" s="218">
        <v>6282</v>
      </c>
      <c r="B505" s="220" t="s">
        <v>539</v>
      </c>
      <c r="C505" s="220"/>
      <c r="D505" s="220"/>
      <c r="E505" s="220"/>
      <c r="F505" s="220"/>
      <c r="G505" s="220"/>
      <c r="H505" s="220"/>
      <c r="I505" s="220"/>
      <c r="J505" s="220"/>
      <c r="K505" s="220"/>
      <c r="L505" s="221"/>
      <c r="M505" s="196" t="s">
        <v>56</v>
      </c>
      <c r="N505" s="222">
        <f t="shared" si="179"/>
        <v>6282</v>
      </c>
      <c r="O505" s="233">
        <v>0</v>
      </c>
      <c r="P505" s="234">
        <v>0</v>
      </c>
      <c r="Q505" s="200"/>
      <c r="R505" s="199"/>
      <c r="S505" s="242">
        <f t="shared" si="184"/>
        <v>0</v>
      </c>
      <c r="T505" s="210">
        <f t="shared" si="185"/>
        <v>0</v>
      </c>
      <c r="U505" s="196"/>
      <c r="V505" s="225">
        <v>0</v>
      </c>
      <c r="W505" s="226">
        <v>0</v>
      </c>
      <c r="X505" s="227">
        <v>0</v>
      </c>
      <c r="Y505" s="226">
        <v>0</v>
      </c>
      <c r="Z505" s="227">
        <v>0</v>
      </c>
      <c r="AA505" s="228">
        <v>0</v>
      </c>
      <c r="AB505" s="196"/>
      <c r="AC505" s="233">
        <v>0</v>
      </c>
      <c r="AD505" s="234">
        <v>0</v>
      </c>
      <c r="AE505" s="302"/>
      <c r="AF505" s="224"/>
      <c r="AG505" s="242">
        <f t="shared" si="186"/>
        <v>0</v>
      </c>
      <c r="AH505" s="210">
        <f t="shared" si="187"/>
        <v>0</v>
      </c>
      <c r="AI505" s="196"/>
      <c r="AJ505" s="229">
        <f t="shared" si="178"/>
        <v>6282</v>
      </c>
      <c r="AK505" s="233">
        <v>0</v>
      </c>
      <c r="AL505" s="234">
        <v>0</v>
      </c>
      <c r="AM505" s="201">
        <f t="shared" si="188"/>
        <v>0</v>
      </c>
      <c r="AN505" s="209">
        <f t="shared" si="188"/>
        <v>0</v>
      </c>
      <c r="AO505" s="242">
        <f t="shared" si="183"/>
        <v>0</v>
      </c>
      <c r="AP505" s="210">
        <f t="shared" si="183"/>
        <v>0</v>
      </c>
      <c r="AQ505" s="7"/>
      <c r="AR505" s="211">
        <f t="shared" si="180"/>
        <v>0</v>
      </c>
      <c r="AS505" s="212">
        <f t="shared" si="181"/>
        <v>0</v>
      </c>
      <c r="AT505" s="213">
        <f t="shared" si="182"/>
        <v>0</v>
      </c>
      <c r="AU505" s="7"/>
      <c r="AV505" s="7"/>
      <c r="AW505" s="214"/>
      <c r="AX505" s="214"/>
      <c r="AY505" s="7"/>
      <c r="AZ505" s="7"/>
      <c r="BA505" s="7"/>
      <c r="BB505" s="7"/>
      <c r="BC505" s="7"/>
      <c r="BD505" s="7"/>
    </row>
    <row r="506" spans="1:56" x14ac:dyDescent="0.25">
      <c r="A506" s="218">
        <v>6291</v>
      </c>
      <c r="B506" s="220" t="s">
        <v>540</v>
      </c>
      <c r="C506" s="220"/>
      <c r="D506" s="220"/>
      <c r="E506" s="220"/>
      <c r="F506" s="220"/>
      <c r="G506" s="220"/>
      <c r="H506" s="220"/>
      <c r="I506" s="220"/>
      <c r="J506" s="220"/>
      <c r="K506" s="220"/>
      <c r="L506" s="221"/>
      <c r="M506" s="196" t="s">
        <v>56</v>
      </c>
      <c r="N506" s="222">
        <f t="shared" si="179"/>
        <v>6291</v>
      </c>
      <c r="O506" s="233">
        <v>0</v>
      </c>
      <c r="P506" s="234">
        <v>0</v>
      </c>
      <c r="Q506" s="200"/>
      <c r="R506" s="199"/>
      <c r="S506" s="242">
        <f t="shared" si="184"/>
        <v>0</v>
      </c>
      <c r="T506" s="210">
        <f t="shared" si="185"/>
        <v>0</v>
      </c>
      <c r="U506" s="196"/>
      <c r="V506" s="225">
        <v>0</v>
      </c>
      <c r="W506" s="226">
        <v>0</v>
      </c>
      <c r="X506" s="227">
        <v>0</v>
      </c>
      <c r="Y506" s="226">
        <v>0</v>
      </c>
      <c r="Z506" s="227">
        <v>0</v>
      </c>
      <c r="AA506" s="228">
        <v>0</v>
      </c>
      <c r="AB506" s="196"/>
      <c r="AC506" s="233">
        <v>0</v>
      </c>
      <c r="AD506" s="234">
        <v>0</v>
      </c>
      <c r="AE506" s="302"/>
      <c r="AF506" s="224"/>
      <c r="AG506" s="242">
        <f t="shared" si="186"/>
        <v>0</v>
      </c>
      <c r="AH506" s="210">
        <f t="shared" si="187"/>
        <v>0</v>
      </c>
      <c r="AI506" s="196"/>
      <c r="AJ506" s="229">
        <f t="shared" si="178"/>
        <v>6291</v>
      </c>
      <c r="AK506" s="233">
        <v>0</v>
      </c>
      <c r="AL506" s="234">
        <v>0</v>
      </c>
      <c r="AM506" s="201">
        <f t="shared" si="188"/>
        <v>0</v>
      </c>
      <c r="AN506" s="209">
        <f t="shared" si="188"/>
        <v>0</v>
      </c>
      <c r="AO506" s="242">
        <f t="shared" si="183"/>
        <v>0</v>
      </c>
      <c r="AP506" s="210">
        <f t="shared" si="183"/>
        <v>0</v>
      </c>
      <c r="AQ506" s="7"/>
      <c r="AR506" s="211">
        <f t="shared" si="180"/>
        <v>0</v>
      </c>
      <c r="AS506" s="212">
        <f t="shared" si="181"/>
        <v>0</v>
      </c>
      <c r="AT506" s="213">
        <f t="shared" si="182"/>
        <v>0</v>
      </c>
      <c r="AU506" s="7"/>
      <c r="AV506" s="7"/>
      <c r="AW506" s="214"/>
      <c r="AX506" s="214"/>
      <c r="AY506" s="7"/>
      <c r="AZ506" s="7"/>
      <c r="BA506" s="7"/>
      <c r="BB506" s="7"/>
      <c r="BC506" s="7"/>
      <c r="BD506" s="7"/>
    </row>
    <row r="507" spans="1:56" x14ac:dyDescent="0.25">
      <c r="A507" s="218">
        <v>6292</v>
      </c>
      <c r="B507" s="220" t="s">
        <v>541</v>
      </c>
      <c r="C507" s="220"/>
      <c r="D507" s="220"/>
      <c r="E507" s="220"/>
      <c r="F507" s="220"/>
      <c r="G507" s="220"/>
      <c r="H507" s="220"/>
      <c r="I507" s="220"/>
      <c r="J507" s="220"/>
      <c r="K507" s="220"/>
      <c r="L507" s="221"/>
      <c r="M507" s="196" t="s">
        <v>56</v>
      </c>
      <c r="N507" s="222">
        <f t="shared" si="179"/>
        <v>6292</v>
      </c>
      <c r="O507" s="233">
        <v>0</v>
      </c>
      <c r="P507" s="234">
        <v>0</v>
      </c>
      <c r="Q507" s="200"/>
      <c r="R507" s="199"/>
      <c r="S507" s="242">
        <f t="shared" si="184"/>
        <v>0</v>
      </c>
      <c r="T507" s="210">
        <f t="shared" si="185"/>
        <v>0</v>
      </c>
      <c r="U507" s="196"/>
      <c r="V507" s="225">
        <v>0</v>
      </c>
      <c r="W507" s="226">
        <v>0</v>
      </c>
      <c r="X507" s="227">
        <v>0</v>
      </c>
      <c r="Y507" s="226">
        <v>0</v>
      </c>
      <c r="Z507" s="227">
        <v>0</v>
      </c>
      <c r="AA507" s="228">
        <v>0</v>
      </c>
      <c r="AB507" s="196"/>
      <c r="AC507" s="233">
        <v>0</v>
      </c>
      <c r="AD507" s="234">
        <v>0</v>
      </c>
      <c r="AE507" s="302"/>
      <c r="AF507" s="224"/>
      <c r="AG507" s="242">
        <f t="shared" si="186"/>
        <v>0</v>
      </c>
      <c r="AH507" s="210">
        <f t="shared" si="187"/>
        <v>0</v>
      </c>
      <c r="AI507" s="196"/>
      <c r="AJ507" s="229">
        <f t="shared" si="178"/>
        <v>6292</v>
      </c>
      <c r="AK507" s="233">
        <v>0</v>
      </c>
      <c r="AL507" s="234">
        <v>0</v>
      </c>
      <c r="AM507" s="201">
        <f t="shared" si="188"/>
        <v>0</v>
      </c>
      <c r="AN507" s="209">
        <f t="shared" si="188"/>
        <v>0</v>
      </c>
      <c r="AO507" s="242">
        <f t="shared" si="183"/>
        <v>0</v>
      </c>
      <c r="AP507" s="210">
        <f t="shared" si="183"/>
        <v>0</v>
      </c>
      <c r="AQ507" s="7"/>
      <c r="AR507" s="211">
        <f t="shared" si="180"/>
        <v>0</v>
      </c>
      <c r="AS507" s="212">
        <f t="shared" si="181"/>
        <v>0</v>
      </c>
      <c r="AT507" s="213">
        <f t="shared" si="182"/>
        <v>0</v>
      </c>
      <c r="AU507" s="7"/>
      <c r="AV507" s="7"/>
      <c r="AW507" s="214"/>
      <c r="AX507" s="214"/>
      <c r="AY507" s="7"/>
      <c r="AZ507" s="7"/>
      <c r="BA507" s="7"/>
      <c r="BB507" s="7"/>
      <c r="BC507" s="7"/>
      <c r="BD507" s="7"/>
    </row>
    <row r="508" spans="1:56" x14ac:dyDescent="0.25">
      <c r="A508" s="218">
        <v>6298</v>
      </c>
      <c r="B508" s="220" t="s">
        <v>542</v>
      </c>
      <c r="C508" s="220"/>
      <c r="D508" s="220"/>
      <c r="E508" s="220"/>
      <c r="F508" s="220"/>
      <c r="G508" s="220"/>
      <c r="H508" s="220"/>
      <c r="I508" s="220"/>
      <c r="J508" s="220"/>
      <c r="K508" s="220"/>
      <c r="L508" s="221"/>
      <c r="M508" s="196" t="s">
        <v>56</v>
      </c>
      <c r="N508" s="222">
        <f>+A508</f>
        <v>6298</v>
      </c>
      <c r="O508" s="233">
        <v>0</v>
      </c>
      <c r="P508" s="234">
        <v>0</v>
      </c>
      <c r="Q508" s="200"/>
      <c r="R508" s="199"/>
      <c r="S508" s="242">
        <f>+IF(ABS(+O508+Q508)&gt;=ABS(P508+R508),+O508-P508+Q508-R508,0)</f>
        <v>0</v>
      </c>
      <c r="T508" s="210">
        <f>+IF(ABS(+O508+Q508)&lt;=ABS(P508+R508),-O508+P508-Q508+R508,0)</f>
        <v>0</v>
      </c>
      <c r="U508" s="196"/>
      <c r="V508" s="225">
        <v>0</v>
      </c>
      <c r="W508" s="226">
        <v>0</v>
      </c>
      <c r="X508" s="227">
        <v>0</v>
      </c>
      <c r="Y508" s="226">
        <v>0</v>
      </c>
      <c r="Z508" s="227">
        <v>0</v>
      </c>
      <c r="AA508" s="228">
        <v>0</v>
      </c>
      <c r="AB508" s="196"/>
      <c r="AC508" s="233">
        <v>0</v>
      </c>
      <c r="AD508" s="234">
        <v>0</v>
      </c>
      <c r="AE508" s="302"/>
      <c r="AF508" s="224"/>
      <c r="AG508" s="242">
        <f>+IF(ABS(+AC508+AE508)&gt;=ABS(AD508+AF508),+AC508-AD508+AE508-AF508,0)</f>
        <v>0</v>
      </c>
      <c r="AH508" s="210">
        <f>+IF(ABS(+AC508+AE508)&lt;=ABS(AD508+AF508),-AC508+AD508-AE508+AF508,0)</f>
        <v>0</v>
      </c>
      <c r="AI508" s="196"/>
      <c r="AJ508" s="229">
        <f>+N508</f>
        <v>6298</v>
      </c>
      <c r="AK508" s="233">
        <v>0</v>
      </c>
      <c r="AL508" s="234">
        <v>0</v>
      </c>
      <c r="AM508" s="201">
        <f t="shared" si="188"/>
        <v>0</v>
      </c>
      <c r="AN508" s="209">
        <f t="shared" si="188"/>
        <v>0</v>
      </c>
      <c r="AO508" s="242">
        <f t="shared" si="183"/>
        <v>0</v>
      </c>
      <c r="AP508" s="210">
        <f t="shared" si="183"/>
        <v>0</v>
      </c>
      <c r="AQ508" s="7"/>
      <c r="AR508" s="211">
        <f>+ROUND(+SUM(AK508-AL508)-SUM(O508-P508)-SUM(V508-W508)-SUM(AC508-AD508),2)</f>
        <v>0</v>
      </c>
      <c r="AS508" s="212">
        <f>+ROUND(+SUM(AM508-AN508)-SUM(Q508-R508)-SUM(X508-Y508)-SUM(AE508-AF508),2)</f>
        <v>0</v>
      </c>
      <c r="AT508" s="213">
        <f>+ROUND(+SUM(AO508-AP508)-SUM(S508-T508)-SUM(Z508-AA508)-SUM(AG508-AH508),2)</f>
        <v>0</v>
      </c>
      <c r="AU508" s="7"/>
      <c r="AV508" s="7"/>
      <c r="AW508" s="214"/>
      <c r="AX508" s="214"/>
      <c r="AY508" s="7"/>
      <c r="AZ508" s="7"/>
      <c r="BA508" s="7"/>
      <c r="BB508" s="7"/>
      <c r="BC508" s="7"/>
      <c r="BD508" s="7"/>
    </row>
    <row r="509" spans="1:56" x14ac:dyDescent="0.25">
      <c r="A509" s="218">
        <v>6401</v>
      </c>
      <c r="B509" s="220" t="s">
        <v>543</v>
      </c>
      <c r="C509" s="220"/>
      <c r="D509" s="220"/>
      <c r="E509" s="220"/>
      <c r="F509" s="220"/>
      <c r="G509" s="220"/>
      <c r="H509" s="220"/>
      <c r="I509" s="220"/>
      <c r="J509" s="220"/>
      <c r="K509" s="220"/>
      <c r="L509" s="221"/>
      <c r="M509" s="196" t="s">
        <v>56</v>
      </c>
      <c r="N509" s="222">
        <f t="shared" si="179"/>
        <v>6401</v>
      </c>
      <c r="O509" s="233">
        <v>0</v>
      </c>
      <c r="P509" s="234">
        <v>0</v>
      </c>
      <c r="Q509" s="200"/>
      <c r="R509" s="199"/>
      <c r="S509" s="242">
        <f t="shared" si="184"/>
        <v>0</v>
      </c>
      <c r="T509" s="210">
        <f t="shared" si="185"/>
        <v>0</v>
      </c>
      <c r="U509" s="196"/>
      <c r="V509" s="225">
        <v>0</v>
      </c>
      <c r="W509" s="226">
        <v>0</v>
      </c>
      <c r="X509" s="227">
        <v>0</v>
      </c>
      <c r="Y509" s="226">
        <v>0</v>
      </c>
      <c r="Z509" s="227">
        <v>0</v>
      </c>
      <c r="AA509" s="228">
        <v>0</v>
      </c>
      <c r="AB509" s="196"/>
      <c r="AC509" s="233">
        <v>0</v>
      </c>
      <c r="AD509" s="234">
        <v>0</v>
      </c>
      <c r="AE509" s="302"/>
      <c r="AF509" s="224"/>
      <c r="AG509" s="242">
        <f t="shared" si="186"/>
        <v>0</v>
      </c>
      <c r="AH509" s="210">
        <f t="shared" si="187"/>
        <v>0</v>
      </c>
      <c r="AI509" s="196"/>
      <c r="AJ509" s="229">
        <f t="shared" si="178"/>
        <v>6401</v>
      </c>
      <c r="AK509" s="233">
        <v>0</v>
      </c>
      <c r="AL509" s="234">
        <v>0</v>
      </c>
      <c r="AM509" s="201">
        <f t="shared" si="188"/>
        <v>0</v>
      </c>
      <c r="AN509" s="209">
        <f t="shared" si="188"/>
        <v>0</v>
      </c>
      <c r="AO509" s="242">
        <f t="shared" si="183"/>
        <v>0</v>
      </c>
      <c r="AP509" s="210">
        <f t="shared" si="183"/>
        <v>0</v>
      </c>
      <c r="AQ509" s="7"/>
      <c r="AR509" s="211">
        <f t="shared" si="180"/>
        <v>0</v>
      </c>
      <c r="AS509" s="212">
        <f t="shared" si="181"/>
        <v>0</v>
      </c>
      <c r="AT509" s="213">
        <f t="shared" si="182"/>
        <v>0</v>
      </c>
      <c r="AU509" s="7"/>
      <c r="AV509" s="7"/>
      <c r="AW509" s="214"/>
      <c r="AX509" s="214"/>
      <c r="AY509" s="7"/>
      <c r="AZ509" s="7"/>
      <c r="BA509" s="7"/>
      <c r="BB509" s="7"/>
      <c r="BC509" s="7"/>
      <c r="BD509" s="7"/>
    </row>
    <row r="510" spans="1:56" x14ac:dyDescent="0.25">
      <c r="A510" s="218">
        <v>6402</v>
      </c>
      <c r="B510" s="220" t="s">
        <v>544</v>
      </c>
      <c r="C510" s="220"/>
      <c r="D510" s="220"/>
      <c r="E510" s="220"/>
      <c r="F510" s="220"/>
      <c r="G510" s="220"/>
      <c r="H510" s="220"/>
      <c r="I510" s="220"/>
      <c r="J510" s="220"/>
      <c r="K510" s="220"/>
      <c r="L510" s="221"/>
      <c r="M510" s="196" t="s">
        <v>56</v>
      </c>
      <c r="N510" s="222">
        <f t="shared" si="179"/>
        <v>6402</v>
      </c>
      <c r="O510" s="233">
        <v>0</v>
      </c>
      <c r="P510" s="234">
        <v>0</v>
      </c>
      <c r="Q510" s="200"/>
      <c r="R510" s="199"/>
      <c r="S510" s="242">
        <f t="shared" si="184"/>
        <v>0</v>
      </c>
      <c r="T510" s="210">
        <f t="shared" si="185"/>
        <v>0</v>
      </c>
      <c r="U510" s="196"/>
      <c r="V510" s="225">
        <v>0</v>
      </c>
      <c r="W510" s="226">
        <v>0</v>
      </c>
      <c r="X510" s="227">
        <v>0</v>
      </c>
      <c r="Y510" s="226">
        <v>0</v>
      </c>
      <c r="Z510" s="227">
        <v>0</v>
      </c>
      <c r="AA510" s="228">
        <v>0</v>
      </c>
      <c r="AB510" s="196"/>
      <c r="AC510" s="233">
        <v>0</v>
      </c>
      <c r="AD510" s="234">
        <v>0</v>
      </c>
      <c r="AE510" s="302"/>
      <c r="AF510" s="224"/>
      <c r="AG510" s="242">
        <f t="shared" si="186"/>
        <v>0</v>
      </c>
      <c r="AH510" s="210">
        <f t="shared" si="187"/>
        <v>0</v>
      </c>
      <c r="AI510" s="196"/>
      <c r="AJ510" s="229">
        <f t="shared" si="178"/>
        <v>6402</v>
      </c>
      <c r="AK510" s="233">
        <v>0</v>
      </c>
      <c r="AL510" s="234">
        <v>0</v>
      </c>
      <c r="AM510" s="201">
        <f t="shared" si="188"/>
        <v>0</v>
      </c>
      <c r="AN510" s="209">
        <f t="shared" si="188"/>
        <v>0</v>
      </c>
      <c r="AO510" s="242">
        <f t="shared" si="183"/>
        <v>0</v>
      </c>
      <c r="AP510" s="210">
        <f t="shared" si="183"/>
        <v>0</v>
      </c>
      <c r="AQ510" s="7"/>
      <c r="AR510" s="211">
        <f t="shared" si="180"/>
        <v>0</v>
      </c>
      <c r="AS510" s="212">
        <f t="shared" si="181"/>
        <v>0</v>
      </c>
      <c r="AT510" s="213">
        <f t="shared" si="182"/>
        <v>0</v>
      </c>
      <c r="AU510" s="7"/>
      <c r="AV510" s="7"/>
      <c r="AW510" s="214"/>
      <c r="AX510" s="214"/>
      <c r="AY510" s="7"/>
      <c r="AZ510" s="7"/>
      <c r="BA510" s="7"/>
      <c r="BB510" s="7"/>
      <c r="BC510" s="7"/>
      <c r="BD510" s="7"/>
    </row>
    <row r="511" spans="1:56" x14ac:dyDescent="0.25">
      <c r="A511" s="218">
        <v>6411</v>
      </c>
      <c r="B511" s="220" t="s">
        <v>545</v>
      </c>
      <c r="C511" s="220"/>
      <c r="D511" s="220"/>
      <c r="E511" s="220"/>
      <c r="F511" s="220"/>
      <c r="G511" s="220"/>
      <c r="H511" s="220"/>
      <c r="I511" s="220"/>
      <c r="J511" s="220"/>
      <c r="K511" s="220"/>
      <c r="L511" s="221"/>
      <c r="M511" s="196" t="s">
        <v>56</v>
      </c>
      <c r="N511" s="222">
        <f t="shared" si="179"/>
        <v>6411</v>
      </c>
      <c r="O511" s="233">
        <v>0</v>
      </c>
      <c r="P511" s="234">
        <v>0</v>
      </c>
      <c r="Q511" s="200"/>
      <c r="R511" s="199"/>
      <c r="S511" s="242">
        <f t="shared" si="184"/>
        <v>0</v>
      </c>
      <c r="T511" s="210">
        <f t="shared" si="185"/>
        <v>0</v>
      </c>
      <c r="U511" s="196"/>
      <c r="V511" s="225">
        <v>0</v>
      </c>
      <c r="W511" s="226">
        <v>0</v>
      </c>
      <c r="X511" s="227">
        <v>0</v>
      </c>
      <c r="Y511" s="226">
        <v>0</v>
      </c>
      <c r="Z511" s="227">
        <v>0</v>
      </c>
      <c r="AA511" s="228">
        <v>0</v>
      </c>
      <c r="AB511" s="196"/>
      <c r="AC511" s="233">
        <v>0</v>
      </c>
      <c r="AD511" s="234">
        <v>0</v>
      </c>
      <c r="AE511" s="302"/>
      <c r="AF511" s="224"/>
      <c r="AG511" s="242">
        <f t="shared" si="186"/>
        <v>0</v>
      </c>
      <c r="AH511" s="210">
        <f t="shared" si="187"/>
        <v>0</v>
      </c>
      <c r="AI511" s="196"/>
      <c r="AJ511" s="229">
        <f t="shared" si="178"/>
        <v>6411</v>
      </c>
      <c r="AK511" s="233">
        <v>0</v>
      </c>
      <c r="AL511" s="234">
        <v>0</v>
      </c>
      <c r="AM511" s="201">
        <f t="shared" si="188"/>
        <v>0</v>
      </c>
      <c r="AN511" s="209">
        <f t="shared" si="188"/>
        <v>0</v>
      </c>
      <c r="AO511" s="242">
        <f t="shared" si="183"/>
        <v>0</v>
      </c>
      <c r="AP511" s="210">
        <f t="shared" si="183"/>
        <v>0</v>
      </c>
      <c r="AQ511" s="7"/>
      <c r="AR511" s="211">
        <f t="shared" si="180"/>
        <v>0</v>
      </c>
      <c r="AS511" s="212">
        <f t="shared" si="181"/>
        <v>0</v>
      </c>
      <c r="AT511" s="213">
        <f t="shared" si="182"/>
        <v>0</v>
      </c>
      <c r="AU511" s="7"/>
      <c r="AV511" s="7"/>
      <c r="AW511" s="214"/>
      <c r="AX511" s="214"/>
      <c r="AY511" s="7"/>
      <c r="AZ511" s="7"/>
      <c r="BA511" s="7"/>
      <c r="BB511" s="7"/>
      <c r="BC511" s="7"/>
      <c r="BD511" s="7"/>
    </row>
    <row r="512" spans="1:56" x14ac:dyDescent="0.25">
      <c r="A512" s="218">
        <v>6412</v>
      </c>
      <c r="B512" s="220" t="s">
        <v>546</v>
      </c>
      <c r="C512" s="220"/>
      <c r="D512" s="220"/>
      <c r="E512" s="220"/>
      <c r="F512" s="220"/>
      <c r="G512" s="220"/>
      <c r="H512" s="220"/>
      <c r="I512" s="220"/>
      <c r="J512" s="220"/>
      <c r="K512" s="220"/>
      <c r="L512" s="221"/>
      <c r="M512" s="196" t="s">
        <v>56</v>
      </c>
      <c r="N512" s="222">
        <f t="shared" si="179"/>
        <v>6412</v>
      </c>
      <c r="O512" s="233">
        <v>0</v>
      </c>
      <c r="P512" s="234">
        <v>0</v>
      </c>
      <c r="Q512" s="200"/>
      <c r="R512" s="199"/>
      <c r="S512" s="242">
        <f t="shared" si="184"/>
        <v>0</v>
      </c>
      <c r="T512" s="210">
        <f t="shared" si="185"/>
        <v>0</v>
      </c>
      <c r="U512" s="196"/>
      <c r="V512" s="225">
        <v>0</v>
      </c>
      <c r="W512" s="226">
        <v>0</v>
      </c>
      <c r="X512" s="227">
        <v>0</v>
      </c>
      <c r="Y512" s="226">
        <v>0</v>
      </c>
      <c r="Z512" s="227">
        <v>0</v>
      </c>
      <c r="AA512" s="228">
        <v>0</v>
      </c>
      <c r="AB512" s="196"/>
      <c r="AC512" s="233">
        <v>0</v>
      </c>
      <c r="AD512" s="234">
        <v>0</v>
      </c>
      <c r="AE512" s="302"/>
      <c r="AF512" s="224"/>
      <c r="AG512" s="242">
        <f t="shared" si="186"/>
        <v>0</v>
      </c>
      <c r="AH512" s="210">
        <f t="shared" si="187"/>
        <v>0</v>
      </c>
      <c r="AI512" s="196"/>
      <c r="AJ512" s="229">
        <f t="shared" si="178"/>
        <v>6412</v>
      </c>
      <c r="AK512" s="233">
        <v>0</v>
      </c>
      <c r="AL512" s="234">
        <v>0</v>
      </c>
      <c r="AM512" s="201">
        <f t="shared" si="188"/>
        <v>0</v>
      </c>
      <c r="AN512" s="209">
        <f t="shared" si="188"/>
        <v>0</v>
      </c>
      <c r="AO512" s="242">
        <f t="shared" si="183"/>
        <v>0</v>
      </c>
      <c r="AP512" s="210">
        <f t="shared" si="183"/>
        <v>0</v>
      </c>
      <c r="AQ512" s="7"/>
      <c r="AR512" s="211">
        <f t="shared" si="180"/>
        <v>0</v>
      </c>
      <c r="AS512" s="212">
        <f t="shared" si="181"/>
        <v>0</v>
      </c>
      <c r="AT512" s="213">
        <f t="shared" si="182"/>
        <v>0</v>
      </c>
      <c r="AU512" s="7"/>
      <c r="AV512" s="7"/>
      <c r="AW512" s="214"/>
      <c r="AX512" s="214"/>
      <c r="AY512" s="7"/>
      <c r="AZ512" s="7"/>
      <c r="BA512" s="7"/>
      <c r="BB512" s="7"/>
      <c r="BC512" s="7"/>
      <c r="BD512" s="7"/>
    </row>
    <row r="513" spans="1:56" x14ac:dyDescent="0.25">
      <c r="A513" s="218">
        <v>6421</v>
      </c>
      <c r="B513" s="219" t="s">
        <v>547</v>
      </c>
      <c r="C513" s="220"/>
      <c r="D513" s="220"/>
      <c r="E513" s="220"/>
      <c r="F513" s="220"/>
      <c r="G513" s="220"/>
      <c r="H513" s="220"/>
      <c r="I513" s="220"/>
      <c r="J513" s="220"/>
      <c r="K513" s="220"/>
      <c r="L513" s="221"/>
      <c r="M513" s="196" t="s">
        <v>56</v>
      </c>
      <c r="N513" s="222">
        <f t="shared" si="179"/>
        <v>6421</v>
      </c>
      <c r="O513" s="233">
        <v>0</v>
      </c>
      <c r="P513" s="234">
        <v>0</v>
      </c>
      <c r="Q513" s="200"/>
      <c r="R513" s="199"/>
      <c r="S513" s="242">
        <f t="shared" si="184"/>
        <v>0</v>
      </c>
      <c r="T513" s="210">
        <f t="shared" si="185"/>
        <v>0</v>
      </c>
      <c r="U513" s="196"/>
      <c r="V513" s="225">
        <v>0</v>
      </c>
      <c r="W513" s="226">
        <v>0</v>
      </c>
      <c r="X513" s="227">
        <v>0</v>
      </c>
      <c r="Y513" s="226">
        <v>0</v>
      </c>
      <c r="Z513" s="227">
        <v>0</v>
      </c>
      <c r="AA513" s="228">
        <v>0</v>
      </c>
      <c r="AB513" s="196"/>
      <c r="AC513" s="233">
        <v>0</v>
      </c>
      <c r="AD513" s="234">
        <v>0</v>
      </c>
      <c r="AE513" s="302"/>
      <c r="AF513" s="224"/>
      <c r="AG513" s="242">
        <f t="shared" si="186"/>
        <v>0</v>
      </c>
      <c r="AH513" s="210">
        <f t="shared" si="187"/>
        <v>0</v>
      </c>
      <c r="AI513" s="196"/>
      <c r="AJ513" s="229">
        <f t="shared" si="178"/>
        <v>6421</v>
      </c>
      <c r="AK513" s="233">
        <v>0</v>
      </c>
      <c r="AL513" s="234">
        <v>0</v>
      </c>
      <c r="AM513" s="201">
        <f t="shared" si="188"/>
        <v>0</v>
      </c>
      <c r="AN513" s="209">
        <f t="shared" si="188"/>
        <v>0</v>
      </c>
      <c r="AO513" s="242">
        <f t="shared" si="183"/>
        <v>0</v>
      </c>
      <c r="AP513" s="210">
        <f t="shared" si="183"/>
        <v>0</v>
      </c>
      <c r="AQ513" s="7"/>
      <c r="AR513" s="211">
        <f t="shared" si="180"/>
        <v>0</v>
      </c>
      <c r="AS513" s="212">
        <f t="shared" si="181"/>
        <v>0</v>
      </c>
      <c r="AT513" s="213">
        <f t="shared" si="182"/>
        <v>0</v>
      </c>
      <c r="AU513" s="7"/>
      <c r="AV513" s="7"/>
      <c r="AW513" s="214"/>
      <c r="AX513" s="214"/>
      <c r="AY513" s="7"/>
      <c r="AZ513" s="7"/>
      <c r="BA513" s="7"/>
      <c r="BB513" s="7"/>
      <c r="BC513" s="7"/>
      <c r="BD513" s="7"/>
    </row>
    <row r="514" spans="1:56" x14ac:dyDescent="0.25">
      <c r="A514" s="218">
        <v>6422</v>
      </c>
      <c r="B514" s="219" t="s">
        <v>548</v>
      </c>
      <c r="C514" s="220"/>
      <c r="D514" s="220"/>
      <c r="E514" s="220"/>
      <c r="F514" s="220"/>
      <c r="G514" s="220"/>
      <c r="H514" s="220"/>
      <c r="I514" s="220"/>
      <c r="J514" s="220"/>
      <c r="K514" s="220"/>
      <c r="L514" s="221"/>
      <c r="M514" s="196" t="s">
        <v>56</v>
      </c>
      <c r="N514" s="222">
        <f t="shared" si="179"/>
        <v>6422</v>
      </c>
      <c r="O514" s="233">
        <v>0</v>
      </c>
      <c r="P514" s="234">
        <v>0</v>
      </c>
      <c r="Q514" s="200"/>
      <c r="R514" s="199"/>
      <c r="S514" s="242">
        <f t="shared" si="184"/>
        <v>0</v>
      </c>
      <c r="T514" s="210">
        <f t="shared" si="185"/>
        <v>0</v>
      </c>
      <c r="U514" s="196"/>
      <c r="V514" s="225">
        <v>0</v>
      </c>
      <c r="W514" s="226">
        <v>0</v>
      </c>
      <c r="X514" s="227">
        <v>0</v>
      </c>
      <c r="Y514" s="226">
        <v>0</v>
      </c>
      <c r="Z514" s="227">
        <v>0</v>
      </c>
      <c r="AA514" s="228">
        <v>0</v>
      </c>
      <c r="AB514" s="196"/>
      <c r="AC514" s="233">
        <v>0</v>
      </c>
      <c r="AD514" s="234">
        <v>0</v>
      </c>
      <c r="AE514" s="302"/>
      <c r="AF514" s="224"/>
      <c r="AG514" s="242">
        <f t="shared" si="186"/>
        <v>0</v>
      </c>
      <c r="AH514" s="210">
        <f t="shared" si="187"/>
        <v>0</v>
      </c>
      <c r="AI514" s="196"/>
      <c r="AJ514" s="229">
        <f t="shared" si="178"/>
        <v>6422</v>
      </c>
      <c r="AK514" s="233">
        <v>0</v>
      </c>
      <c r="AL514" s="234">
        <v>0</v>
      </c>
      <c r="AM514" s="201">
        <f t="shared" si="188"/>
        <v>0</v>
      </c>
      <c r="AN514" s="209">
        <f t="shared" si="188"/>
        <v>0</v>
      </c>
      <c r="AO514" s="242">
        <f t="shared" si="183"/>
        <v>0</v>
      </c>
      <c r="AP514" s="210">
        <f t="shared" si="183"/>
        <v>0</v>
      </c>
      <c r="AQ514" s="7"/>
      <c r="AR514" s="211">
        <f t="shared" si="180"/>
        <v>0</v>
      </c>
      <c r="AS514" s="212">
        <f t="shared" si="181"/>
        <v>0</v>
      </c>
      <c r="AT514" s="213">
        <f t="shared" si="182"/>
        <v>0</v>
      </c>
      <c r="AU514" s="7"/>
      <c r="AV514" s="7"/>
      <c r="AW514" s="214"/>
      <c r="AX514" s="214"/>
      <c r="AY514" s="7"/>
      <c r="AZ514" s="7"/>
      <c r="BA514" s="7"/>
      <c r="BB514" s="7"/>
      <c r="BC514" s="7"/>
      <c r="BD514" s="7"/>
    </row>
    <row r="515" spans="1:56" x14ac:dyDescent="0.25">
      <c r="A515" s="218">
        <v>6423</v>
      </c>
      <c r="B515" s="219" t="s">
        <v>549</v>
      </c>
      <c r="C515" s="220"/>
      <c r="D515" s="220"/>
      <c r="E515" s="220"/>
      <c r="F515" s="220"/>
      <c r="G515" s="220"/>
      <c r="H515" s="220"/>
      <c r="I515" s="220"/>
      <c r="J515" s="220"/>
      <c r="K515" s="220"/>
      <c r="L515" s="221"/>
      <c r="M515" s="196" t="s">
        <v>56</v>
      </c>
      <c r="N515" s="222">
        <f t="shared" si="179"/>
        <v>6423</v>
      </c>
      <c r="O515" s="233">
        <v>0</v>
      </c>
      <c r="P515" s="234">
        <v>0</v>
      </c>
      <c r="Q515" s="200"/>
      <c r="R515" s="199"/>
      <c r="S515" s="242">
        <f t="shared" si="184"/>
        <v>0</v>
      </c>
      <c r="T515" s="210">
        <f t="shared" si="185"/>
        <v>0</v>
      </c>
      <c r="U515" s="196"/>
      <c r="V515" s="225">
        <v>0</v>
      </c>
      <c r="W515" s="226">
        <v>0</v>
      </c>
      <c r="X515" s="227">
        <v>0</v>
      </c>
      <c r="Y515" s="226">
        <v>0</v>
      </c>
      <c r="Z515" s="227">
        <v>0</v>
      </c>
      <c r="AA515" s="228">
        <v>0</v>
      </c>
      <c r="AB515" s="196"/>
      <c r="AC515" s="233">
        <v>0</v>
      </c>
      <c r="AD515" s="234">
        <v>0</v>
      </c>
      <c r="AE515" s="302"/>
      <c r="AF515" s="224"/>
      <c r="AG515" s="242">
        <f t="shared" si="186"/>
        <v>0</v>
      </c>
      <c r="AH515" s="210">
        <f t="shared" si="187"/>
        <v>0</v>
      </c>
      <c r="AI515" s="196"/>
      <c r="AJ515" s="229">
        <f t="shared" ref="AJ515:AJ596" si="190">+N515</f>
        <v>6423</v>
      </c>
      <c r="AK515" s="233">
        <v>0</v>
      </c>
      <c r="AL515" s="234">
        <v>0</v>
      </c>
      <c r="AM515" s="201">
        <f t="shared" si="188"/>
        <v>0</v>
      </c>
      <c r="AN515" s="209">
        <f t="shared" si="188"/>
        <v>0</v>
      </c>
      <c r="AO515" s="242">
        <f t="shared" si="183"/>
        <v>0</v>
      </c>
      <c r="AP515" s="210">
        <f t="shared" si="183"/>
        <v>0</v>
      </c>
      <c r="AQ515" s="7"/>
      <c r="AR515" s="211">
        <f t="shared" si="180"/>
        <v>0</v>
      </c>
      <c r="AS515" s="212">
        <f t="shared" si="181"/>
        <v>0</v>
      </c>
      <c r="AT515" s="213">
        <f t="shared" si="182"/>
        <v>0</v>
      </c>
      <c r="AU515" s="7"/>
      <c r="AV515" s="7"/>
      <c r="AW515" s="214"/>
      <c r="AX515" s="214"/>
      <c r="AY515" s="7"/>
      <c r="AZ515" s="7"/>
      <c r="BA515" s="7"/>
      <c r="BB515" s="7"/>
      <c r="BC515" s="7"/>
      <c r="BD515" s="7"/>
    </row>
    <row r="516" spans="1:56" x14ac:dyDescent="0.25">
      <c r="A516" s="218">
        <v>6424</v>
      </c>
      <c r="B516" s="219" t="s">
        <v>550</v>
      </c>
      <c r="C516" s="220"/>
      <c r="D516" s="220"/>
      <c r="E516" s="220"/>
      <c r="F516" s="220"/>
      <c r="G516" s="220"/>
      <c r="H516" s="220"/>
      <c r="I516" s="220"/>
      <c r="J516" s="220"/>
      <c r="K516" s="220"/>
      <c r="L516" s="221"/>
      <c r="M516" s="196" t="s">
        <v>56</v>
      </c>
      <c r="N516" s="222">
        <f t="shared" si="179"/>
        <v>6424</v>
      </c>
      <c r="O516" s="233">
        <v>0</v>
      </c>
      <c r="P516" s="234">
        <v>0</v>
      </c>
      <c r="Q516" s="200"/>
      <c r="R516" s="199"/>
      <c r="S516" s="242">
        <f t="shared" si="184"/>
        <v>0</v>
      </c>
      <c r="T516" s="210">
        <f t="shared" si="185"/>
        <v>0</v>
      </c>
      <c r="U516" s="196"/>
      <c r="V516" s="225">
        <v>0</v>
      </c>
      <c r="W516" s="226">
        <v>0</v>
      </c>
      <c r="X516" s="227">
        <v>0</v>
      </c>
      <c r="Y516" s="226">
        <v>0</v>
      </c>
      <c r="Z516" s="227">
        <v>0</v>
      </c>
      <c r="AA516" s="228">
        <v>0</v>
      </c>
      <c r="AB516" s="196"/>
      <c r="AC516" s="233">
        <v>0</v>
      </c>
      <c r="AD516" s="234">
        <v>0</v>
      </c>
      <c r="AE516" s="302"/>
      <c r="AF516" s="224"/>
      <c r="AG516" s="242">
        <f t="shared" si="186"/>
        <v>0</v>
      </c>
      <c r="AH516" s="210">
        <f t="shared" si="187"/>
        <v>0</v>
      </c>
      <c r="AI516" s="196"/>
      <c r="AJ516" s="229">
        <f t="shared" si="190"/>
        <v>6424</v>
      </c>
      <c r="AK516" s="233">
        <v>0</v>
      </c>
      <c r="AL516" s="234">
        <v>0</v>
      </c>
      <c r="AM516" s="201">
        <f t="shared" si="188"/>
        <v>0</v>
      </c>
      <c r="AN516" s="209">
        <f t="shared" si="188"/>
        <v>0</v>
      </c>
      <c r="AO516" s="242">
        <f t="shared" si="183"/>
        <v>0</v>
      </c>
      <c r="AP516" s="210">
        <f t="shared" si="183"/>
        <v>0</v>
      </c>
      <c r="AQ516" s="7"/>
      <c r="AR516" s="211">
        <f t="shared" si="180"/>
        <v>0</v>
      </c>
      <c r="AS516" s="212">
        <f t="shared" si="181"/>
        <v>0</v>
      </c>
      <c r="AT516" s="213">
        <f t="shared" si="182"/>
        <v>0</v>
      </c>
      <c r="AU516" s="7"/>
      <c r="AV516" s="7"/>
      <c r="AW516" s="214"/>
      <c r="AX516" s="214"/>
      <c r="AY516" s="7"/>
      <c r="AZ516" s="7"/>
      <c r="BA516" s="7"/>
      <c r="BB516" s="7"/>
      <c r="BC516" s="7"/>
      <c r="BD516" s="7"/>
    </row>
    <row r="517" spans="1:56" x14ac:dyDescent="0.25">
      <c r="A517" s="218">
        <v>6425</v>
      </c>
      <c r="B517" s="219" t="s">
        <v>551</v>
      </c>
      <c r="C517" s="220"/>
      <c r="D517" s="220"/>
      <c r="E517" s="220"/>
      <c r="F517" s="220"/>
      <c r="G517" s="220"/>
      <c r="H517" s="220"/>
      <c r="I517" s="220"/>
      <c r="J517" s="220"/>
      <c r="K517" s="220"/>
      <c r="L517" s="221"/>
      <c r="M517" s="196" t="s">
        <v>56</v>
      </c>
      <c r="N517" s="222">
        <f t="shared" si="179"/>
        <v>6425</v>
      </c>
      <c r="O517" s="233">
        <v>0</v>
      </c>
      <c r="P517" s="234">
        <v>0</v>
      </c>
      <c r="Q517" s="200"/>
      <c r="R517" s="199"/>
      <c r="S517" s="242">
        <f t="shared" si="184"/>
        <v>0</v>
      </c>
      <c r="T517" s="210">
        <f t="shared" si="185"/>
        <v>0</v>
      </c>
      <c r="U517" s="196"/>
      <c r="V517" s="225">
        <v>0</v>
      </c>
      <c r="W517" s="226">
        <v>0</v>
      </c>
      <c r="X517" s="227">
        <v>0</v>
      </c>
      <c r="Y517" s="226">
        <v>0</v>
      </c>
      <c r="Z517" s="227">
        <v>0</v>
      </c>
      <c r="AA517" s="228">
        <v>0</v>
      </c>
      <c r="AB517" s="196"/>
      <c r="AC517" s="233">
        <v>0</v>
      </c>
      <c r="AD517" s="234">
        <v>0</v>
      </c>
      <c r="AE517" s="302"/>
      <c r="AF517" s="224"/>
      <c r="AG517" s="242">
        <f t="shared" si="186"/>
        <v>0</v>
      </c>
      <c r="AH517" s="210">
        <f t="shared" si="187"/>
        <v>0</v>
      </c>
      <c r="AI517" s="196"/>
      <c r="AJ517" s="229">
        <f t="shared" si="190"/>
        <v>6425</v>
      </c>
      <c r="AK517" s="233">
        <v>0</v>
      </c>
      <c r="AL517" s="234">
        <v>0</v>
      </c>
      <c r="AM517" s="201">
        <f t="shared" si="188"/>
        <v>0</v>
      </c>
      <c r="AN517" s="209">
        <f t="shared" si="188"/>
        <v>0</v>
      </c>
      <c r="AO517" s="242">
        <f t="shared" si="183"/>
        <v>0</v>
      </c>
      <c r="AP517" s="210">
        <f t="shared" si="183"/>
        <v>0</v>
      </c>
      <c r="AQ517" s="7"/>
      <c r="AR517" s="211">
        <f t="shared" si="180"/>
        <v>0</v>
      </c>
      <c r="AS517" s="212">
        <f t="shared" si="181"/>
        <v>0</v>
      </c>
      <c r="AT517" s="213">
        <f t="shared" si="182"/>
        <v>0</v>
      </c>
      <c r="AU517" s="7"/>
      <c r="AV517" s="7"/>
      <c r="AW517" s="214"/>
      <c r="AX517" s="214"/>
      <c r="AY517" s="7"/>
      <c r="AZ517" s="7"/>
      <c r="BA517" s="7"/>
      <c r="BB517" s="7"/>
      <c r="BC517" s="7"/>
      <c r="BD517" s="7"/>
    </row>
    <row r="518" spans="1:56" x14ac:dyDescent="0.25">
      <c r="A518" s="218">
        <v>6426</v>
      </c>
      <c r="B518" s="219" t="s">
        <v>552</v>
      </c>
      <c r="C518" s="220"/>
      <c r="D518" s="220"/>
      <c r="E518" s="220"/>
      <c r="F518" s="220"/>
      <c r="G518" s="220"/>
      <c r="H518" s="220"/>
      <c r="I518" s="220"/>
      <c r="J518" s="220"/>
      <c r="K518" s="220"/>
      <c r="L518" s="221"/>
      <c r="M518" s="196" t="s">
        <v>56</v>
      </c>
      <c r="N518" s="222">
        <f t="shared" si="179"/>
        <v>6426</v>
      </c>
      <c r="O518" s="233">
        <v>0</v>
      </c>
      <c r="P518" s="234">
        <v>0</v>
      </c>
      <c r="Q518" s="200"/>
      <c r="R518" s="199"/>
      <c r="S518" s="242">
        <f t="shared" si="184"/>
        <v>0</v>
      </c>
      <c r="T518" s="210">
        <f t="shared" si="185"/>
        <v>0</v>
      </c>
      <c r="U518" s="196"/>
      <c r="V518" s="225">
        <v>0</v>
      </c>
      <c r="W518" s="226">
        <v>0</v>
      </c>
      <c r="X518" s="227">
        <v>0</v>
      </c>
      <c r="Y518" s="226">
        <v>0</v>
      </c>
      <c r="Z518" s="227">
        <v>0</v>
      </c>
      <c r="AA518" s="228">
        <v>0</v>
      </c>
      <c r="AB518" s="196"/>
      <c r="AC518" s="233">
        <v>0</v>
      </c>
      <c r="AD518" s="234">
        <v>0</v>
      </c>
      <c r="AE518" s="302"/>
      <c r="AF518" s="224"/>
      <c r="AG518" s="242">
        <f t="shared" si="186"/>
        <v>0</v>
      </c>
      <c r="AH518" s="210">
        <f t="shared" si="187"/>
        <v>0</v>
      </c>
      <c r="AI518" s="196"/>
      <c r="AJ518" s="229">
        <f t="shared" si="190"/>
        <v>6426</v>
      </c>
      <c r="AK518" s="233">
        <v>0</v>
      </c>
      <c r="AL518" s="234">
        <v>0</v>
      </c>
      <c r="AM518" s="201">
        <f t="shared" si="188"/>
        <v>0</v>
      </c>
      <c r="AN518" s="209">
        <f t="shared" si="188"/>
        <v>0</v>
      </c>
      <c r="AO518" s="242">
        <f t="shared" si="183"/>
        <v>0</v>
      </c>
      <c r="AP518" s="210">
        <f t="shared" si="183"/>
        <v>0</v>
      </c>
      <c r="AQ518" s="7"/>
      <c r="AR518" s="211">
        <f t="shared" si="180"/>
        <v>0</v>
      </c>
      <c r="AS518" s="212">
        <f t="shared" si="181"/>
        <v>0</v>
      </c>
      <c r="AT518" s="213">
        <f t="shared" si="182"/>
        <v>0</v>
      </c>
      <c r="AU518" s="7"/>
      <c r="AV518" s="7"/>
      <c r="AW518" s="214"/>
      <c r="AX518" s="214"/>
      <c r="AY518" s="7"/>
      <c r="AZ518" s="7"/>
      <c r="BA518" s="7"/>
      <c r="BB518" s="7"/>
      <c r="BC518" s="7"/>
      <c r="BD518" s="7"/>
    </row>
    <row r="519" spans="1:56" x14ac:dyDescent="0.25">
      <c r="A519" s="218">
        <v>6427</v>
      </c>
      <c r="B519" s="219" t="s">
        <v>553</v>
      </c>
      <c r="C519" s="220"/>
      <c r="D519" s="220"/>
      <c r="E519" s="220"/>
      <c r="F519" s="220"/>
      <c r="G519" s="220"/>
      <c r="H519" s="220"/>
      <c r="I519" s="220"/>
      <c r="J519" s="220"/>
      <c r="K519" s="220"/>
      <c r="L519" s="221"/>
      <c r="M519" s="196" t="s">
        <v>56</v>
      </c>
      <c r="N519" s="222">
        <f t="shared" si="179"/>
        <v>6427</v>
      </c>
      <c r="O519" s="233">
        <v>0</v>
      </c>
      <c r="P519" s="234">
        <v>0</v>
      </c>
      <c r="Q519" s="200"/>
      <c r="R519" s="199"/>
      <c r="S519" s="242">
        <f t="shared" si="184"/>
        <v>0</v>
      </c>
      <c r="T519" s="210">
        <f t="shared" si="185"/>
        <v>0</v>
      </c>
      <c r="U519" s="196"/>
      <c r="V519" s="225">
        <v>0</v>
      </c>
      <c r="W519" s="226">
        <v>0</v>
      </c>
      <c r="X519" s="227">
        <v>0</v>
      </c>
      <c r="Y519" s="226">
        <v>0</v>
      </c>
      <c r="Z519" s="227">
        <v>0</v>
      </c>
      <c r="AA519" s="228">
        <v>0</v>
      </c>
      <c r="AB519" s="196"/>
      <c r="AC519" s="233">
        <v>0</v>
      </c>
      <c r="AD519" s="234">
        <v>0</v>
      </c>
      <c r="AE519" s="302"/>
      <c r="AF519" s="224"/>
      <c r="AG519" s="242">
        <f t="shared" si="186"/>
        <v>0</v>
      </c>
      <c r="AH519" s="210">
        <f t="shared" si="187"/>
        <v>0</v>
      </c>
      <c r="AI519" s="196"/>
      <c r="AJ519" s="229">
        <f t="shared" si="190"/>
        <v>6427</v>
      </c>
      <c r="AK519" s="233">
        <v>0</v>
      </c>
      <c r="AL519" s="234">
        <v>0</v>
      </c>
      <c r="AM519" s="201">
        <f t="shared" si="188"/>
        <v>0</v>
      </c>
      <c r="AN519" s="209">
        <f t="shared" si="188"/>
        <v>0</v>
      </c>
      <c r="AO519" s="242">
        <f t="shared" si="183"/>
        <v>0</v>
      </c>
      <c r="AP519" s="210">
        <f t="shared" si="183"/>
        <v>0</v>
      </c>
      <c r="AQ519" s="7"/>
      <c r="AR519" s="211">
        <f t="shared" si="180"/>
        <v>0</v>
      </c>
      <c r="AS519" s="212">
        <f t="shared" si="181"/>
        <v>0</v>
      </c>
      <c r="AT519" s="213">
        <f t="shared" si="182"/>
        <v>0</v>
      </c>
      <c r="AU519" s="7"/>
      <c r="AV519" s="7"/>
      <c r="AW519" s="214"/>
      <c r="AX519" s="214"/>
      <c r="AY519" s="7"/>
      <c r="AZ519" s="7"/>
      <c r="BA519" s="7"/>
      <c r="BB519" s="7"/>
      <c r="BC519" s="7"/>
      <c r="BD519" s="7"/>
    </row>
    <row r="520" spans="1:56" x14ac:dyDescent="0.25">
      <c r="A520" s="218">
        <v>6428</v>
      </c>
      <c r="B520" s="219" t="s">
        <v>554</v>
      </c>
      <c r="C520" s="220"/>
      <c r="D520" s="220"/>
      <c r="E520" s="220"/>
      <c r="F520" s="220"/>
      <c r="G520" s="220"/>
      <c r="H520" s="220"/>
      <c r="I520" s="220"/>
      <c r="J520" s="220"/>
      <c r="K520" s="220"/>
      <c r="L520" s="221"/>
      <c r="M520" s="196" t="s">
        <v>56</v>
      </c>
      <c r="N520" s="222">
        <f t="shared" si="179"/>
        <v>6428</v>
      </c>
      <c r="O520" s="233">
        <v>0</v>
      </c>
      <c r="P520" s="234">
        <v>0</v>
      </c>
      <c r="Q520" s="200"/>
      <c r="R520" s="199"/>
      <c r="S520" s="242">
        <f t="shared" si="184"/>
        <v>0</v>
      </c>
      <c r="T520" s="210">
        <f t="shared" si="185"/>
        <v>0</v>
      </c>
      <c r="U520" s="196"/>
      <c r="V520" s="225">
        <v>0</v>
      </c>
      <c r="W520" s="226">
        <v>0</v>
      </c>
      <c r="X520" s="227">
        <v>0</v>
      </c>
      <c r="Y520" s="226">
        <v>0</v>
      </c>
      <c r="Z520" s="227">
        <v>0</v>
      </c>
      <c r="AA520" s="228">
        <v>0</v>
      </c>
      <c r="AB520" s="196"/>
      <c r="AC520" s="233">
        <v>0</v>
      </c>
      <c r="AD520" s="234">
        <v>0</v>
      </c>
      <c r="AE520" s="302"/>
      <c r="AF520" s="224"/>
      <c r="AG520" s="242">
        <f t="shared" si="186"/>
        <v>0</v>
      </c>
      <c r="AH520" s="210">
        <f t="shared" si="187"/>
        <v>0</v>
      </c>
      <c r="AI520" s="196"/>
      <c r="AJ520" s="229">
        <f t="shared" si="190"/>
        <v>6428</v>
      </c>
      <c r="AK520" s="233">
        <v>0</v>
      </c>
      <c r="AL520" s="234">
        <v>0</v>
      </c>
      <c r="AM520" s="201">
        <f t="shared" si="188"/>
        <v>0</v>
      </c>
      <c r="AN520" s="209">
        <f t="shared" si="188"/>
        <v>0</v>
      </c>
      <c r="AO520" s="242">
        <f t="shared" si="183"/>
        <v>0</v>
      </c>
      <c r="AP520" s="210">
        <f t="shared" si="183"/>
        <v>0</v>
      </c>
      <c r="AQ520" s="7"/>
      <c r="AR520" s="211">
        <f t="shared" si="180"/>
        <v>0</v>
      </c>
      <c r="AS520" s="212">
        <f t="shared" si="181"/>
        <v>0</v>
      </c>
      <c r="AT520" s="213">
        <f t="shared" si="182"/>
        <v>0</v>
      </c>
      <c r="AU520" s="7"/>
      <c r="AV520" s="7"/>
      <c r="AW520" s="214"/>
      <c r="AX520" s="214"/>
      <c r="AY520" s="7"/>
      <c r="AZ520" s="7"/>
      <c r="BA520" s="7"/>
      <c r="BB520" s="7"/>
      <c r="BC520" s="7"/>
      <c r="BD520" s="7"/>
    </row>
    <row r="521" spans="1:56" x14ac:dyDescent="0.25">
      <c r="A521" s="218">
        <v>6430</v>
      </c>
      <c r="B521" s="220" t="s">
        <v>555</v>
      </c>
      <c r="C521" s="220"/>
      <c r="D521" s="220"/>
      <c r="E521" s="220"/>
      <c r="F521" s="220"/>
      <c r="G521" s="220"/>
      <c r="H521" s="220"/>
      <c r="I521" s="220"/>
      <c r="J521" s="220"/>
      <c r="K521" s="220"/>
      <c r="L521" s="221"/>
      <c r="M521" s="196" t="s">
        <v>56</v>
      </c>
      <c r="N521" s="222">
        <f t="shared" si="179"/>
        <v>6430</v>
      </c>
      <c r="O521" s="233">
        <v>0</v>
      </c>
      <c r="P521" s="234">
        <v>0</v>
      </c>
      <c r="Q521" s="200"/>
      <c r="R521" s="199"/>
      <c r="S521" s="242">
        <f t="shared" si="184"/>
        <v>0</v>
      </c>
      <c r="T521" s="210">
        <f t="shared" si="185"/>
        <v>0</v>
      </c>
      <c r="U521" s="196"/>
      <c r="V521" s="225">
        <v>0</v>
      </c>
      <c r="W521" s="226">
        <v>0</v>
      </c>
      <c r="X521" s="227">
        <v>0</v>
      </c>
      <c r="Y521" s="226">
        <v>0</v>
      </c>
      <c r="Z521" s="227">
        <v>0</v>
      </c>
      <c r="AA521" s="228">
        <v>0</v>
      </c>
      <c r="AB521" s="196"/>
      <c r="AC521" s="233">
        <v>0</v>
      </c>
      <c r="AD521" s="234">
        <v>0</v>
      </c>
      <c r="AE521" s="302"/>
      <c r="AF521" s="224"/>
      <c r="AG521" s="242">
        <f t="shared" si="186"/>
        <v>0</v>
      </c>
      <c r="AH521" s="210">
        <f t="shared" si="187"/>
        <v>0</v>
      </c>
      <c r="AI521" s="196"/>
      <c r="AJ521" s="229">
        <f t="shared" si="190"/>
        <v>6430</v>
      </c>
      <c r="AK521" s="233">
        <v>0</v>
      </c>
      <c r="AL521" s="234">
        <v>0</v>
      </c>
      <c r="AM521" s="201">
        <f t="shared" si="188"/>
        <v>0</v>
      </c>
      <c r="AN521" s="209">
        <f t="shared" si="188"/>
        <v>0</v>
      </c>
      <c r="AO521" s="242">
        <f t="shared" si="183"/>
        <v>0</v>
      </c>
      <c r="AP521" s="210">
        <f t="shared" si="183"/>
        <v>0</v>
      </c>
      <c r="AQ521" s="7"/>
      <c r="AR521" s="211">
        <f t="shared" si="180"/>
        <v>0</v>
      </c>
      <c r="AS521" s="212">
        <f t="shared" si="181"/>
        <v>0</v>
      </c>
      <c r="AT521" s="213">
        <f t="shared" si="182"/>
        <v>0</v>
      </c>
      <c r="AU521" s="7"/>
      <c r="AV521" s="7"/>
      <c r="AW521" s="214"/>
      <c r="AX521" s="214"/>
      <c r="AY521" s="7"/>
      <c r="AZ521" s="7"/>
      <c r="BA521" s="7"/>
      <c r="BB521" s="7"/>
      <c r="BC521" s="7"/>
      <c r="BD521" s="7"/>
    </row>
    <row r="522" spans="1:56" x14ac:dyDescent="0.25">
      <c r="A522" s="218">
        <v>6437</v>
      </c>
      <c r="B522" s="220" t="s">
        <v>556</v>
      </c>
      <c r="C522" s="220"/>
      <c r="D522" s="220"/>
      <c r="E522" s="220"/>
      <c r="F522" s="220"/>
      <c r="G522" s="220"/>
      <c r="H522" s="220"/>
      <c r="I522" s="220"/>
      <c r="J522" s="220"/>
      <c r="K522" s="220"/>
      <c r="L522" s="221"/>
      <c r="M522" s="196" t="s">
        <v>56</v>
      </c>
      <c r="N522" s="222">
        <f>+A522</f>
        <v>6437</v>
      </c>
      <c r="O522" s="233">
        <v>0</v>
      </c>
      <c r="P522" s="234">
        <v>0</v>
      </c>
      <c r="Q522" s="200"/>
      <c r="R522" s="199"/>
      <c r="S522" s="242">
        <f>+IF(ABS(+O522+Q522)&gt;=ABS(P522+R522),+O522-P522+Q522-R522,0)</f>
        <v>0</v>
      </c>
      <c r="T522" s="210">
        <f>+IF(ABS(+O522+Q522)&lt;=ABS(P522+R522),-O522+P522-Q522+R522,0)</f>
        <v>0</v>
      </c>
      <c r="U522" s="196"/>
      <c r="V522" s="225">
        <v>0</v>
      </c>
      <c r="W522" s="226">
        <v>0</v>
      </c>
      <c r="X522" s="227">
        <v>0</v>
      </c>
      <c r="Y522" s="226">
        <v>0</v>
      </c>
      <c r="Z522" s="227">
        <v>0</v>
      </c>
      <c r="AA522" s="228">
        <v>0</v>
      </c>
      <c r="AB522" s="196"/>
      <c r="AC522" s="233">
        <v>0</v>
      </c>
      <c r="AD522" s="234">
        <v>0</v>
      </c>
      <c r="AE522" s="302"/>
      <c r="AF522" s="224"/>
      <c r="AG522" s="242">
        <f>+IF(ABS(+AC522+AE522)&gt;=ABS(AD522+AF522),+AC522-AD522+AE522-AF522,0)</f>
        <v>0</v>
      </c>
      <c r="AH522" s="210">
        <f>+IF(ABS(+AC522+AE522)&lt;=ABS(AD522+AF522),-AC522+AD522-AE522+AF522,0)</f>
        <v>0</v>
      </c>
      <c r="AI522" s="196"/>
      <c r="AJ522" s="229">
        <f>+N522</f>
        <v>6437</v>
      </c>
      <c r="AK522" s="233">
        <v>0</v>
      </c>
      <c r="AL522" s="234">
        <v>0</v>
      </c>
      <c r="AM522" s="201">
        <f t="shared" si="188"/>
        <v>0</v>
      </c>
      <c r="AN522" s="209">
        <f t="shared" si="188"/>
        <v>0</v>
      </c>
      <c r="AO522" s="242">
        <f t="shared" si="183"/>
        <v>0</v>
      </c>
      <c r="AP522" s="210">
        <f t="shared" si="183"/>
        <v>0</v>
      </c>
      <c r="AQ522" s="7"/>
      <c r="AR522" s="211">
        <f>+ROUND(+SUM(AK522-AL522)-SUM(O522-P522)-SUM(V522-W522)-SUM(AC522-AD522),2)</f>
        <v>0</v>
      </c>
      <c r="AS522" s="212">
        <f>+ROUND(+SUM(AM522-AN522)-SUM(Q522-R522)-SUM(X522-Y522)-SUM(AE522-AF522),2)</f>
        <v>0</v>
      </c>
      <c r="AT522" s="213">
        <f>+ROUND(+SUM(AO522-AP522)-SUM(S522-T522)-SUM(Z522-AA522)-SUM(AG522-AH522),2)</f>
        <v>0</v>
      </c>
      <c r="AU522" s="7"/>
      <c r="AV522" s="7"/>
      <c r="AW522" s="214"/>
      <c r="AX522" s="214"/>
      <c r="AY522" s="7"/>
      <c r="AZ522" s="7"/>
      <c r="BA522" s="7"/>
      <c r="BB522" s="7"/>
      <c r="BC522" s="7"/>
      <c r="BD522" s="7"/>
    </row>
    <row r="523" spans="1:56" x14ac:dyDescent="0.25">
      <c r="A523" s="218">
        <v>6438</v>
      </c>
      <c r="B523" s="220" t="s">
        <v>557</v>
      </c>
      <c r="C523" s="220"/>
      <c r="D523" s="220"/>
      <c r="E523" s="220"/>
      <c r="F523" s="220"/>
      <c r="G523" s="220"/>
      <c r="H523" s="220"/>
      <c r="I523" s="220"/>
      <c r="J523" s="220"/>
      <c r="K523" s="220"/>
      <c r="L523" s="221"/>
      <c r="M523" s="196" t="s">
        <v>56</v>
      </c>
      <c r="N523" s="222">
        <f>+A523</f>
        <v>6438</v>
      </c>
      <c r="O523" s="233">
        <v>0</v>
      </c>
      <c r="P523" s="234">
        <v>0</v>
      </c>
      <c r="Q523" s="200"/>
      <c r="R523" s="199"/>
      <c r="S523" s="242">
        <f>+IF(ABS(+O523+Q523)&gt;=ABS(P523+R523),+O523-P523+Q523-R523,0)</f>
        <v>0</v>
      </c>
      <c r="T523" s="210">
        <f>+IF(ABS(+O523+Q523)&lt;=ABS(P523+R523),-O523+P523-Q523+R523,0)</f>
        <v>0</v>
      </c>
      <c r="U523" s="196"/>
      <c r="V523" s="225">
        <v>0</v>
      </c>
      <c r="W523" s="226">
        <v>0</v>
      </c>
      <c r="X523" s="227">
        <v>0</v>
      </c>
      <c r="Y523" s="226">
        <v>0</v>
      </c>
      <c r="Z523" s="227">
        <v>0</v>
      </c>
      <c r="AA523" s="228">
        <v>0</v>
      </c>
      <c r="AB523" s="196"/>
      <c r="AC523" s="233">
        <v>0</v>
      </c>
      <c r="AD523" s="234">
        <v>0</v>
      </c>
      <c r="AE523" s="302"/>
      <c r="AF523" s="224"/>
      <c r="AG523" s="242">
        <f>+IF(ABS(+AC523+AE523)&gt;=ABS(AD523+AF523),+AC523-AD523+AE523-AF523,0)</f>
        <v>0</v>
      </c>
      <c r="AH523" s="210">
        <f>+IF(ABS(+AC523+AE523)&lt;=ABS(AD523+AF523),-AC523+AD523-AE523+AF523,0)</f>
        <v>0</v>
      </c>
      <c r="AI523" s="196"/>
      <c r="AJ523" s="229">
        <f>+N523</f>
        <v>6438</v>
      </c>
      <c r="AK523" s="233">
        <v>0</v>
      </c>
      <c r="AL523" s="234">
        <v>0</v>
      </c>
      <c r="AM523" s="201">
        <f t="shared" si="188"/>
        <v>0</v>
      </c>
      <c r="AN523" s="209">
        <f t="shared" si="188"/>
        <v>0</v>
      </c>
      <c r="AO523" s="242">
        <f t="shared" si="183"/>
        <v>0</v>
      </c>
      <c r="AP523" s="210">
        <f t="shared" si="183"/>
        <v>0</v>
      </c>
      <c r="AQ523" s="7"/>
      <c r="AR523" s="211">
        <f>+ROUND(+SUM(AK523-AL523)-SUM(O523-P523)-SUM(V523-W523)-SUM(AC523-AD523),2)</f>
        <v>0</v>
      </c>
      <c r="AS523" s="212">
        <f>+ROUND(+SUM(AM523-AN523)-SUM(Q523-R523)-SUM(X523-Y523)-SUM(AE523-AF523),2)</f>
        <v>0</v>
      </c>
      <c r="AT523" s="213">
        <f>+ROUND(+SUM(AO523-AP523)-SUM(S523-T523)-SUM(Z523-AA523)-SUM(AG523-AH523),2)</f>
        <v>0</v>
      </c>
      <c r="AU523" s="7"/>
      <c r="AV523" s="7"/>
      <c r="AW523" s="214"/>
      <c r="AX523" s="214"/>
      <c r="AY523" s="7"/>
      <c r="AZ523" s="7"/>
      <c r="BA523" s="7"/>
      <c r="BB523" s="7"/>
      <c r="BC523" s="7"/>
      <c r="BD523" s="7"/>
    </row>
    <row r="524" spans="1:56" x14ac:dyDescent="0.25">
      <c r="A524" s="218">
        <v>6440</v>
      </c>
      <c r="B524" s="220" t="s">
        <v>558</v>
      </c>
      <c r="C524" s="220"/>
      <c r="D524" s="220"/>
      <c r="E524" s="220"/>
      <c r="F524" s="220"/>
      <c r="G524" s="220"/>
      <c r="H524" s="220"/>
      <c r="I524" s="220"/>
      <c r="J524" s="220"/>
      <c r="K524" s="220"/>
      <c r="L524" s="221"/>
      <c r="M524" s="196" t="s">
        <v>56</v>
      </c>
      <c r="N524" s="222">
        <f>+A524</f>
        <v>6440</v>
      </c>
      <c r="O524" s="233">
        <v>0</v>
      </c>
      <c r="P524" s="234">
        <v>0</v>
      </c>
      <c r="Q524" s="200"/>
      <c r="R524" s="199"/>
      <c r="S524" s="242">
        <f>+IF(ABS(+O524+Q524)&gt;=ABS(P524+R524),+O524-P524+Q524-R524,0)</f>
        <v>0</v>
      </c>
      <c r="T524" s="210">
        <f>+IF(ABS(+O524+Q524)&lt;=ABS(P524+R524),-O524+P524-Q524+R524,0)</f>
        <v>0</v>
      </c>
      <c r="U524" s="196"/>
      <c r="V524" s="225">
        <v>0</v>
      </c>
      <c r="W524" s="226">
        <v>0</v>
      </c>
      <c r="X524" s="227">
        <v>0</v>
      </c>
      <c r="Y524" s="226">
        <v>0</v>
      </c>
      <c r="Z524" s="227">
        <v>0</v>
      </c>
      <c r="AA524" s="228">
        <v>0</v>
      </c>
      <c r="AB524" s="196"/>
      <c r="AC524" s="233">
        <v>0</v>
      </c>
      <c r="AD524" s="234">
        <v>0</v>
      </c>
      <c r="AE524" s="302"/>
      <c r="AF524" s="224"/>
      <c r="AG524" s="242">
        <f>+IF(ABS(+AC524+AE524)&gt;=ABS(AD524+AF524),+AC524-AD524+AE524-AF524,0)</f>
        <v>0</v>
      </c>
      <c r="AH524" s="210">
        <f>+IF(ABS(+AC524+AE524)&lt;=ABS(AD524+AF524),-AC524+AD524-AE524+AF524,0)</f>
        <v>0</v>
      </c>
      <c r="AI524" s="196"/>
      <c r="AJ524" s="229">
        <f>+N524</f>
        <v>6440</v>
      </c>
      <c r="AK524" s="233">
        <v>0</v>
      </c>
      <c r="AL524" s="234">
        <v>0</v>
      </c>
      <c r="AM524" s="201">
        <f t="shared" si="188"/>
        <v>0</v>
      </c>
      <c r="AN524" s="209">
        <f t="shared" si="188"/>
        <v>0</v>
      </c>
      <c r="AO524" s="242">
        <f t="shared" si="183"/>
        <v>0</v>
      </c>
      <c r="AP524" s="210">
        <f t="shared" si="183"/>
        <v>0</v>
      </c>
      <c r="AQ524" s="7"/>
      <c r="AR524" s="211">
        <f>+ROUND(+SUM(AK524-AL524)-SUM(O524-P524)-SUM(V524-W524)-SUM(AC524-AD524),2)</f>
        <v>0</v>
      </c>
      <c r="AS524" s="212">
        <f>+ROUND(+SUM(AM524-AN524)-SUM(Q524-R524)-SUM(X524-Y524)-SUM(AE524-AF524),2)</f>
        <v>0</v>
      </c>
      <c r="AT524" s="213">
        <f>+ROUND(+SUM(AO524-AP524)-SUM(S524-T524)-SUM(Z524-AA524)-SUM(AG524-AH524),2)</f>
        <v>0</v>
      </c>
      <c r="AU524" s="7"/>
      <c r="AV524" s="7"/>
      <c r="AW524" s="214"/>
      <c r="AX524" s="214"/>
      <c r="AY524" s="7"/>
      <c r="AZ524" s="7"/>
      <c r="BA524" s="7"/>
      <c r="BB524" s="7"/>
      <c r="BC524" s="7"/>
      <c r="BD524" s="7"/>
    </row>
    <row r="525" spans="1:56" x14ac:dyDescent="0.25">
      <c r="A525" s="403">
        <v>6441</v>
      </c>
      <c r="B525" s="219" t="s">
        <v>559</v>
      </c>
      <c r="C525" s="220"/>
      <c r="D525" s="220"/>
      <c r="E525" s="220"/>
      <c r="F525" s="220"/>
      <c r="G525" s="220"/>
      <c r="H525" s="220"/>
      <c r="I525" s="220"/>
      <c r="J525" s="220"/>
      <c r="K525" s="220"/>
      <c r="L525" s="221"/>
      <c r="M525" s="196" t="s">
        <v>56</v>
      </c>
      <c r="N525" s="222">
        <f t="shared" si="179"/>
        <v>6441</v>
      </c>
      <c r="O525" s="233">
        <v>0</v>
      </c>
      <c r="P525" s="234">
        <v>0</v>
      </c>
      <c r="Q525" s="200"/>
      <c r="R525" s="199"/>
      <c r="S525" s="242">
        <f t="shared" si="184"/>
        <v>0</v>
      </c>
      <c r="T525" s="210">
        <f t="shared" si="185"/>
        <v>0</v>
      </c>
      <c r="U525" s="196"/>
      <c r="V525" s="225">
        <v>0</v>
      </c>
      <c r="W525" s="226">
        <v>0</v>
      </c>
      <c r="X525" s="227">
        <v>248513905.62</v>
      </c>
      <c r="Y525" s="226">
        <v>2757236.02</v>
      </c>
      <c r="Z525" s="227">
        <v>245756669.59999999</v>
      </c>
      <c r="AA525" s="228">
        <v>0</v>
      </c>
      <c r="AB525" s="196"/>
      <c r="AC525" s="233">
        <v>0</v>
      </c>
      <c r="AD525" s="234">
        <v>0</v>
      </c>
      <c r="AE525" s="302"/>
      <c r="AF525" s="224"/>
      <c r="AG525" s="242">
        <f t="shared" si="186"/>
        <v>0</v>
      </c>
      <c r="AH525" s="210">
        <f t="shared" si="187"/>
        <v>0</v>
      </c>
      <c r="AI525" s="196"/>
      <c r="AJ525" s="229">
        <f t="shared" si="190"/>
        <v>6441</v>
      </c>
      <c r="AK525" s="233">
        <v>0</v>
      </c>
      <c r="AL525" s="234">
        <v>0</v>
      </c>
      <c r="AM525" s="201">
        <f t="shared" si="188"/>
        <v>248513905.62</v>
      </c>
      <c r="AN525" s="209">
        <f t="shared" si="188"/>
        <v>2757236.02</v>
      </c>
      <c r="AO525" s="242">
        <f t="shared" si="183"/>
        <v>245756669.59999999</v>
      </c>
      <c r="AP525" s="210">
        <f t="shared" si="183"/>
        <v>0</v>
      </c>
      <c r="AQ525" s="7"/>
      <c r="AR525" s="211">
        <f t="shared" si="180"/>
        <v>0</v>
      </c>
      <c r="AS525" s="212">
        <f t="shared" si="181"/>
        <v>0</v>
      </c>
      <c r="AT525" s="213">
        <f t="shared" si="182"/>
        <v>0</v>
      </c>
      <c r="AU525" s="7"/>
      <c r="AV525" s="7"/>
      <c r="AW525" s="214"/>
      <c r="AX525" s="214"/>
      <c r="AY525" s="7"/>
      <c r="AZ525" s="7"/>
      <c r="BA525" s="7"/>
      <c r="BB525" s="7"/>
      <c r="BC525" s="7"/>
      <c r="BD525" s="7"/>
    </row>
    <row r="526" spans="1:56" x14ac:dyDescent="0.25">
      <c r="A526" s="403">
        <v>6442</v>
      </c>
      <c r="B526" s="219" t="s">
        <v>560</v>
      </c>
      <c r="C526" s="220"/>
      <c r="D526" s="220"/>
      <c r="E526" s="220"/>
      <c r="F526" s="220"/>
      <c r="G526" s="220"/>
      <c r="H526" s="220"/>
      <c r="I526" s="220"/>
      <c r="J526" s="220"/>
      <c r="K526" s="220"/>
      <c r="L526" s="221"/>
      <c r="M526" s="196" t="s">
        <v>56</v>
      </c>
      <c r="N526" s="222">
        <f t="shared" si="179"/>
        <v>6442</v>
      </c>
      <c r="O526" s="233">
        <v>0</v>
      </c>
      <c r="P526" s="234">
        <v>0</v>
      </c>
      <c r="Q526" s="200"/>
      <c r="R526" s="199"/>
      <c r="S526" s="242">
        <f t="shared" si="184"/>
        <v>0</v>
      </c>
      <c r="T526" s="210">
        <f t="shared" si="185"/>
        <v>0</v>
      </c>
      <c r="U526" s="196"/>
      <c r="V526" s="225">
        <v>0</v>
      </c>
      <c r="W526" s="226">
        <v>0</v>
      </c>
      <c r="X526" s="227">
        <v>0</v>
      </c>
      <c r="Y526" s="226">
        <v>0</v>
      </c>
      <c r="Z526" s="227">
        <v>0</v>
      </c>
      <c r="AA526" s="228">
        <v>0</v>
      </c>
      <c r="AB526" s="196"/>
      <c r="AC526" s="233">
        <v>0</v>
      </c>
      <c r="AD526" s="234">
        <v>0</v>
      </c>
      <c r="AE526" s="302"/>
      <c r="AF526" s="224"/>
      <c r="AG526" s="242">
        <f t="shared" si="186"/>
        <v>0</v>
      </c>
      <c r="AH526" s="210">
        <f t="shared" si="187"/>
        <v>0</v>
      </c>
      <c r="AI526" s="196"/>
      <c r="AJ526" s="229">
        <f t="shared" si="190"/>
        <v>6442</v>
      </c>
      <c r="AK526" s="233">
        <v>0</v>
      </c>
      <c r="AL526" s="234">
        <v>0</v>
      </c>
      <c r="AM526" s="201">
        <f t="shared" si="188"/>
        <v>0</v>
      </c>
      <c r="AN526" s="209">
        <f t="shared" si="188"/>
        <v>0</v>
      </c>
      <c r="AO526" s="242">
        <f t="shared" si="183"/>
        <v>0</v>
      </c>
      <c r="AP526" s="210">
        <f t="shared" si="183"/>
        <v>0</v>
      </c>
      <c r="AQ526" s="7"/>
      <c r="AR526" s="211">
        <f t="shared" si="180"/>
        <v>0</v>
      </c>
      <c r="AS526" s="212">
        <f t="shared" si="181"/>
        <v>0</v>
      </c>
      <c r="AT526" s="213">
        <f t="shared" si="182"/>
        <v>0</v>
      </c>
      <c r="AU526" s="7"/>
      <c r="AV526" s="7"/>
      <c r="AW526" s="214"/>
      <c r="AX526" s="214"/>
      <c r="AY526" s="7"/>
      <c r="AZ526" s="7"/>
      <c r="BA526" s="7"/>
      <c r="BB526" s="7"/>
      <c r="BC526" s="7"/>
      <c r="BD526" s="7"/>
    </row>
    <row r="527" spans="1:56" x14ac:dyDescent="0.25">
      <c r="A527" s="403">
        <v>6443</v>
      </c>
      <c r="B527" s="219" t="s">
        <v>561</v>
      </c>
      <c r="C527" s="220"/>
      <c r="D527" s="220"/>
      <c r="E527" s="220"/>
      <c r="F527" s="220"/>
      <c r="G527" s="220"/>
      <c r="H527" s="220"/>
      <c r="I527" s="220"/>
      <c r="J527" s="220"/>
      <c r="K527" s="220"/>
      <c r="L527" s="221"/>
      <c r="M527" s="196" t="s">
        <v>56</v>
      </c>
      <c r="N527" s="222">
        <f t="shared" si="179"/>
        <v>6443</v>
      </c>
      <c r="O527" s="233">
        <v>0</v>
      </c>
      <c r="P527" s="234">
        <v>0</v>
      </c>
      <c r="Q527" s="200"/>
      <c r="R527" s="199"/>
      <c r="S527" s="242">
        <f t="shared" si="184"/>
        <v>0</v>
      </c>
      <c r="T527" s="210">
        <f t="shared" si="185"/>
        <v>0</v>
      </c>
      <c r="U527" s="196"/>
      <c r="V527" s="225">
        <v>0</v>
      </c>
      <c r="W527" s="226">
        <v>0</v>
      </c>
      <c r="X527" s="227">
        <v>0</v>
      </c>
      <c r="Y527" s="226">
        <v>0</v>
      </c>
      <c r="Z527" s="227">
        <v>0</v>
      </c>
      <c r="AA527" s="228">
        <v>0</v>
      </c>
      <c r="AB527" s="196"/>
      <c r="AC527" s="233">
        <v>0</v>
      </c>
      <c r="AD527" s="234">
        <v>0</v>
      </c>
      <c r="AE527" s="302"/>
      <c r="AF527" s="224"/>
      <c r="AG527" s="242">
        <f t="shared" si="186"/>
        <v>0</v>
      </c>
      <c r="AH527" s="210">
        <f t="shared" si="187"/>
        <v>0</v>
      </c>
      <c r="AI527" s="196"/>
      <c r="AJ527" s="229">
        <f t="shared" si="190"/>
        <v>6443</v>
      </c>
      <c r="AK527" s="233">
        <v>0</v>
      </c>
      <c r="AL527" s="234">
        <v>0</v>
      </c>
      <c r="AM527" s="201">
        <f t="shared" si="188"/>
        <v>0</v>
      </c>
      <c r="AN527" s="209">
        <f t="shared" si="188"/>
        <v>0</v>
      </c>
      <c r="AO527" s="242">
        <f t="shared" si="183"/>
        <v>0</v>
      </c>
      <c r="AP527" s="210">
        <f t="shared" si="183"/>
        <v>0</v>
      </c>
      <c r="AQ527" s="7"/>
      <c r="AR527" s="211">
        <f t="shared" si="180"/>
        <v>0</v>
      </c>
      <c r="AS527" s="212">
        <f t="shared" si="181"/>
        <v>0</v>
      </c>
      <c r="AT527" s="213">
        <f t="shared" si="182"/>
        <v>0</v>
      </c>
      <c r="AU527" s="7"/>
      <c r="AV527" s="7"/>
      <c r="AW527" s="214"/>
      <c r="AX527" s="214"/>
      <c r="AY527" s="7"/>
      <c r="AZ527" s="7"/>
      <c r="BA527" s="7"/>
      <c r="BB527" s="7"/>
      <c r="BC527" s="7"/>
      <c r="BD527" s="7"/>
    </row>
    <row r="528" spans="1:56" x14ac:dyDescent="0.25">
      <c r="A528" s="403">
        <v>6444</v>
      </c>
      <c r="B528" s="219" t="s">
        <v>562</v>
      </c>
      <c r="C528" s="220"/>
      <c r="D528" s="220"/>
      <c r="E528" s="220"/>
      <c r="F528" s="220"/>
      <c r="G528" s="220"/>
      <c r="H528" s="220"/>
      <c r="I528" s="220"/>
      <c r="J528" s="220"/>
      <c r="K528" s="220"/>
      <c r="L528" s="221"/>
      <c r="M528" s="196" t="s">
        <v>56</v>
      </c>
      <c r="N528" s="222">
        <f t="shared" ref="N528:N593" si="191">+A528</f>
        <v>6444</v>
      </c>
      <c r="O528" s="233">
        <v>0</v>
      </c>
      <c r="P528" s="234">
        <v>0</v>
      </c>
      <c r="Q528" s="200"/>
      <c r="R528" s="199"/>
      <c r="S528" s="242">
        <f t="shared" si="184"/>
        <v>0</v>
      </c>
      <c r="T528" s="210">
        <f t="shared" si="185"/>
        <v>0</v>
      </c>
      <c r="U528" s="196"/>
      <c r="V528" s="225">
        <v>0</v>
      </c>
      <c r="W528" s="226">
        <v>0</v>
      </c>
      <c r="X528" s="227">
        <v>0</v>
      </c>
      <c r="Y528" s="226">
        <v>0</v>
      </c>
      <c r="Z528" s="227">
        <v>0</v>
      </c>
      <c r="AA528" s="228">
        <v>0</v>
      </c>
      <c r="AB528" s="196"/>
      <c r="AC528" s="233">
        <v>0</v>
      </c>
      <c r="AD528" s="234">
        <v>0</v>
      </c>
      <c r="AE528" s="302"/>
      <c r="AF528" s="224"/>
      <c r="AG528" s="242">
        <f t="shared" si="186"/>
        <v>0</v>
      </c>
      <c r="AH528" s="210">
        <f t="shared" si="187"/>
        <v>0</v>
      </c>
      <c r="AI528" s="196"/>
      <c r="AJ528" s="229">
        <f t="shared" si="190"/>
        <v>6444</v>
      </c>
      <c r="AK528" s="233">
        <v>0</v>
      </c>
      <c r="AL528" s="234">
        <v>0</v>
      </c>
      <c r="AM528" s="201">
        <f t="shared" si="188"/>
        <v>0</v>
      </c>
      <c r="AN528" s="209">
        <f t="shared" si="188"/>
        <v>0</v>
      </c>
      <c r="AO528" s="242">
        <f t="shared" si="183"/>
        <v>0</v>
      </c>
      <c r="AP528" s="210">
        <f t="shared" si="183"/>
        <v>0</v>
      </c>
      <c r="AQ528" s="7"/>
      <c r="AR528" s="211">
        <f t="shared" si="180"/>
        <v>0</v>
      </c>
      <c r="AS528" s="212">
        <f t="shared" si="181"/>
        <v>0</v>
      </c>
      <c r="AT528" s="213">
        <f t="shared" si="182"/>
        <v>0</v>
      </c>
      <c r="AU528" s="7"/>
      <c r="AV528" s="7"/>
      <c r="AW528" s="214"/>
      <c r="AX528" s="214"/>
      <c r="AY528" s="7"/>
      <c r="AZ528" s="7"/>
      <c r="BA528" s="7"/>
      <c r="BB528" s="7"/>
      <c r="BC528" s="7"/>
      <c r="BD528" s="7"/>
    </row>
    <row r="529" spans="1:56" x14ac:dyDescent="0.25">
      <c r="A529" s="403">
        <v>6445</v>
      </c>
      <c r="B529" s="219" t="s">
        <v>563</v>
      </c>
      <c r="C529" s="220"/>
      <c r="D529" s="220"/>
      <c r="E529" s="220"/>
      <c r="F529" s="220"/>
      <c r="G529" s="220"/>
      <c r="H529" s="220"/>
      <c r="I529" s="220"/>
      <c r="J529" s="220"/>
      <c r="K529" s="220"/>
      <c r="L529" s="221"/>
      <c r="M529" s="196" t="s">
        <v>56</v>
      </c>
      <c r="N529" s="222">
        <f t="shared" si="191"/>
        <v>6445</v>
      </c>
      <c r="O529" s="233">
        <v>0</v>
      </c>
      <c r="P529" s="234">
        <v>0</v>
      </c>
      <c r="Q529" s="200"/>
      <c r="R529" s="199"/>
      <c r="S529" s="242">
        <f t="shared" si="184"/>
        <v>0</v>
      </c>
      <c r="T529" s="210">
        <f t="shared" si="185"/>
        <v>0</v>
      </c>
      <c r="U529" s="196"/>
      <c r="V529" s="225">
        <v>0</v>
      </c>
      <c r="W529" s="226">
        <v>0</v>
      </c>
      <c r="X529" s="227">
        <v>322270689.13</v>
      </c>
      <c r="Y529" s="226">
        <v>80392895.329999998</v>
      </c>
      <c r="Z529" s="227">
        <v>308340168.76999998</v>
      </c>
      <c r="AA529" s="228">
        <v>66462374.969999999</v>
      </c>
      <c r="AB529" s="196"/>
      <c r="AC529" s="233">
        <v>0</v>
      </c>
      <c r="AD529" s="234">
        <v>0</v>
      </c>
      <c r="AE529" s="302"/>
      <c r="AF529" s="224"/>
      <c r="AG529" s="242">
        <f t="shared" si="186"/>
        <v>0</v>
      </c>
      <c r="AH529" s="210">
        <f t="shared" si="187"/>
        <v>0</v>
      </c>
      <c r="AI529" s="196"/>
      <c r="AJ529" s="229">
        <f t="shared" si="190"/>
        <v>6445</v>
      </c>
      <c r="AK529" s="233">
        <v>0</v>
      </c>
      <c r="AL529" s="234">
        <v>0</v>
      </c>
      <c r="AM529" s="201">
        <f t="shared" si="188"/>
        <v>322270689.13</v>
      </c>
      <c r="AN529" s="209">
        <f t="shared" si="188"/>
        <v>80392895.329999998</v>
      </c>
      <c r="AO529" s="242">
        <f t="shared" si="183"/>
        <v>308340168.76999998</v>
      </c>
      <c r="AP529" s="210">
        <f t="shared" si="183"/>
        <v>66462374.969999999</v>
      </c>
      <c r="AQ529" s="7"/>
      <c r="AR529" s="211">
        <f t="shared" ref="AR529:AR593" si="192">+ROUND(+SUM(AK529-AL529)-SUM(O529-P529)-SUM(V529-W529)-SUM(AC529-AD529),2)</f>
        <v>0</v>
      </c>
      <c r="AS529" s="212">
        <f t="shared" ref="AS529:AS593" si="193">+ROUND(+SUM(AM529-AN529)-SUM(Q529-R529)-SUM(X529-Y529)-SUM(AE529-AF529),2)</f>
        <v>0</v>
      </c>
      <c r="AT529" s="213">
        <f t="shared" ref="AT529:AT593" si="194">+ROUND(+SUM(AO529-AP529)-SUM(S529-T529)-SUM(Z529-AA529)-SUM(AG529-AH529),2)</f>
        <v>0</v>
      </c>
      <c r="AU529" s="7"/>
      <c r="AV529" s="7"/>
      <c r="AW529" s="214"/>
      <c r="AX529" s="214"/>
      <c r="AY529" s="7"/>
      <c r="AZ529" s="7"/>
      <c r="BA529" s="7"/>
      <c r="BB529" s="7"/>
      <c r="BC529" s="7"/>
      <c r="BD529" s="7"/>
    </row>
    <row r="530" spans="1:56" x14ac:dyDescent="0.25">
      <c r="A530" s="403">
        <v>6446</v>
      </c>
      <c r="B530" s="219" t="s">
        <v>564</v>
      </c>
      <c r="C530" s="220"/>
      <c r="D530" s="220"/>
      <c r="E530" s="220"/>
      <c r="F530" s="220"/>
      <c r="G530" s="220"/>
      <c r="H530" s="220"/>
      <c r="I530" s="220"/>
      <c r="J530" s="220"/>
      <c r="K530" s="220"/>
      <c r="L530" s="221"/>
      <c r="M530" s="196" t="s">
        <v>56</v>
      </c>
      <c r="N530" s="222">
        <f t="shared" si="191"/>
        <v>6446</v>
      </c>
      <c r="O530" s="233">
        <v>0</v>
      </c>
      <c r="P530" s="234">
        <v>0</v>
      </c>
      <c r="Q530" s="200"/>
      <c r="R530" s="199"/>
      <c r="S530" s="242">
        <f t="shared" si="184"/>
        <v>0</v>
      </c>
      <c r="T530" s="210">
        <f t="shared" si="185"/>
        <v>0</v>
      </c>
      <c r="U530" s="196"/>
      <c r="V530" s="225">
        <v>0</v>
      </c>
      <c r="W530" s="226">
        <v>0</v>
      </c>
      <c r="X530" s="227">
        <v>0</v>
      </c>
      <c r="Y530" s="226">
        <v>0</v>
      </c>
      <c r="Z530" s="227">
        <v>0</v>
      </c>
      <c r="AA530" s="228">
        <v>0</v>
      </c>
      <c r="AB530" s="196"/>
      <c r="AC530" s="233">
        <v>0</v>
      </c>
      <c r="AD530" s="234">
        <v>0</v>
      </c>
      <c r="AE530" s="302"/>
      <c r="AF530" s="224"/>
      <c r="AG530" s="242">
        <f t="shared" si="186"/>
        <v>0</v>
      </c>
      <c r="AH530" s="210">
        <f t="shared" si="187"/>
        <v>0</v>
      </c>
      <c r="AI530" s="196"/>
      <c r="AJ530" s="229">
        <f t="shared" si="190"/>
        <v>6446</v>
      </c>
      <c r="AK530" s="233">
        <v>0</v>
      </c>
      <c r="AL530" s="234">
        <v>0</v>
      </c>
      <c r="AM530" s="201">
        <f t="shared" si="188"/>
        <v>0</v>
      </c>
      <c r="AN530" s="209">
        <f t="shared" si="188"/>
        <v>0</v>
      </c>
      <c r="AO530" s="242">
        <f t="shared" si="183"/>
        <v>0</v>
      </c>
      <c r="AP530" s="210">
        <f t="shared" si="183"/>
        <v>0</v>
      </c>
      <c r="AQ530" s="7"/>
      <c r="AR530" s="211">
        <f t="shared" si="192"/>
        <v>0</v>
      </c>
      <c r="AS530" s="212">
        <f t="shared" si="193"/>
        <v>0</v>
      </c>
      <c r="AT530" s="213">
        <f t="shared" si="194"/>
        <v>0</v>
      </c>
      <c r="AU530" s="7"/>
      <c r="AV530" s="7"/>
      <c r="AW530" s="214"/>
      <c r="AX530" s="214"/>
      <c r="AY530" s="7"/>
      <c r="AZ530" s="7"/>
      <c r="BA530" s="7"/>
      <c r="BB530" s="7"/>
      <c r="BC530" s="7"/>
      <c r="BD530" s="7"/>
    </row>
    <row r="531" spans="1:56" x14ac:dyDescent="0.25">
      <c r="A531" s="403">
        <v>6447</v>
      </c>
      <c r="B531" s="219" t="s">
        <v>565</v>
      </c>
      <c r="C531" s="220"/>
      <c r="D531" s="220"/>
      <c r="E531" s="220"/>
      <c r="F531" s="220"/>
      <c r="G531" s="220"/>
      <c r="H531" s="220"/>
      <c r="I531" s="220"/>
      <c r="J531" s="220"/>
      <c r="K531" s="220"/>
      <c r="L531" s="221"/>
      <c r="M531" s="196" t="s">
        <v>56</v>
      </c>
      <c r="N531" s="222">
        <f t="shared" si="191"/>
        <v>6447</v>
      </c>
      <c r="O531" s="233">
        <v>0</v>
      </c>
      <c r="P531" s="234">
        <v>0</v>
      </c>
      <c r="Q531" s="200"/>
      <c r="R531" s="199"/>
      <c r="S531" s="242">
        <f t="shared" si="184"/>
        <v>0</v>
      </c>
      <c r="T531" s="210">
        <f t="shared" si="185"/>
        <v>0</v>
      </c>
      <c r="U531" s="196"/>
      <c r="V531" s="225">
        <v>0</v>
      </c>
      <c r="W531" s="226">
        <v>0</v>
      </c>
      <c r="X531" s="227">
        <v>0</v>
      </c>
      <c r="Y531" s="226">
        <v>0</v>
      </c>
      <c r="Z531" s="227">
        <v>0</v>
      </c>
      <c r="AA531" s="228">
        <v>0</v>
      </c>
      <c r="AB531" s="196"/>
      <c r="AC531" s="233">
        <v>0</v>
      </c>
      <c r="AD531" s="234">
        <v>0</v>
      </c>
      <c r="AE531" s="302"/>
      <c r="AF531" s="224"/>
      <c r="AG531" s="242">
        <f t="shared" si="186"/>
        <v>0</v>
      </c>
      <c r="AH531" s="210">
        <f t="shared" si="187"/>
        <v>0</v>
      </c>
      <c r="AI531" s="196"/>
      <c r="AJ531" s="229">
        <f t="shared" si="190"/>
        <v>6447</v>
      </c>
      <c r="AK531" s="233">
        <v>0</v>
      </c>
      <c r="AL531" s="234">
        <v>0</v>
      </c>
      <c r="AM531" s="201">
        <f t="shared" si="188"/>
        <v>0</v>
      </c>
      <c r="AN531" s="209">
        <f t="shared" si="188"/>
        <v>0</v>
      </c>
      <c r="AO531" s="242">
        <f t="shared" si="183"/>
        <v>0</v>
      </c>
      <c r="AP531" s="210">
        <f t="shared" si="183"/>
        <v>0</v>
      </c>
      <c r="AQ531" s="7"/>
      <c r="AR531" s="211">
        <f t="shared" si="192"/>
        <v>0</v>
      </c>
      <c r="AS531" s="212">
        <f t="shared" si="193"/>
        <v>0</v>
      </c>
      <c r="AT531" s="213">
        <f t="shared" si="194"/>
        <v>0</v>
      </c>
      <c r="AU531" s="7"/>
      <c r="AV531" s="7"/>
      <c r="AW531" s="214"/>
      <c r="AX531" s="214"/>
      <c r="AY531" s="7"/>
      <c r="AZ531" s="7"/>
      <c r="BA531" s="7"/>
      <c r="BB531" s="7"/>
      <c r="BC531" s="7"/>
      <c r="BD531" s="7"/>
    </row>
    <row r="532" spans="1:56" x14ac:dyDescent="0.25">
      <c r="A532" s="403">
        <v>6448</v>
      </c>
      <c r="B532" s="219" t="s">
        <v>566</v>
      </c>
      <c r="C532" s="220"/>
      <c r="D532" s="220"/>
      <c r="E532" s="220"/>
      <c r="F532" s="220"/>
      <c r="G532" s="220"/>
      <c r="H532" s="220"/>
      <c r="I532" s="220"/>
      <c r="J532" s="220"/>
      <c r="K532" s="220"/>
      <c r="L532" s="221"/>
      <c r="M532" s="196" t="s">
        <v>56</v>
      </c>
      <c r="N532" s="222">
        <f t="shared" si="191"/>
        <v>6448</v>
      </c>
      <c r="O532" s="233">
        <v>0</v>
      </c>
      <c r="P532" s="234">
        <v>0</v>
      </c>
      <c r="Q532" s="200"/>
      <c r="R532" s="199"/>
      <c r="S532" s="242">
        <f t="shared" si="184"/>
        <v>0</v>
      </c>
      <c r="T532" s="210">
        <f t="shared" si="185"/>
        <v>0</v>
      </c>
      <c r="U532" s="196"/>
      <c r="V532" s="225">
        <v>0</v>
      </c>
      <c r="W532" s="226">
        <v>0</v>
      </c>
      <c r="X532" s="227">
        <v>0</v>
      </c>
      <c r="Y532" s="226">
        <v>0</v>
      </c>
      <c r="Z532" s="227">
        <v>0</v>
      </c>
      <c r="AA532" s="228">
        <v>0</v>
      </c>
      <c r="AB532" s="196"/>
      <c r="AC532" s="233">
        <v>0</v>
      </c>
      <c r="AD532" s="234">
        <v>0</v>
      </c>
      <c r="AE532" s="302"/>
      <c r="AF532" s="224"/>
      <c r="AG532" s="242">
        <f t="shared" si="186"/>
        <v>0</v>
      </c>
      <c r="AH532" s="210">
        <f t="shared" si="187"/>
        <v>0</v>
      </c>
      <c r="AI532" s="196"/>
      <c r="AJ532" s="229">
        <f t="shared" si="190"/>
        <v>6448</v>
      </c>
      <c r="AK532" s="233">
        <v>0</v>
      </c>
      <c r="AL532" s="234">
        <v>0</v>
      </c>
      <c r="AM532" s="201">
        <f t="shared" si="188"/>
        <v>0</v>
      </c>
      <c r="AN532" s="209">
        <f t="shared" si="188"/>
        <v>0</v>
      </c>
      <c r="AO532" s="242">
        <f t="shared" si="183"/>
        <v>0</v>
      </c>
      <c r="AP532" s="210">
        <f t="shared" si="183"/>
        <v>0</v>
      </c>
      <c r="AQ532" s="7"/>
      <c r="AR532" s="211">
        <f t="shared" si="192"/>
        <v>0</v>
      </c>
      <c r="AS532" s="212">
        <f t="shared" si="193"/>
        <v>0</v>
      </c>
      <c r="AT532" s="213">
        <f t="shared" si="194"/>
        <v>0</v>
      </c>
      <c r="AU532" s="7"/>
      <c r="AV532" s="7"/>
      <c r="AW532" s="214"/>
      <c r="AX532" s="214"/>
      <c r="AY532" s="7"/>
      <c r="AZ532" s="7"/>
      <c r="BA532" s="7"/>
      <c r="BB532" s="7"/>
      <c r="BC532" s="7"/>
      <c r="BD532" s="7"/>
    </row>
    <row r="533" spans="1:56" x14ac:dyDescent="0.25">
      <c r="A533" s="403">
        <v>6449</v>
      </c>
      <c r="B533" s="219" t="s">
        <v>567</v>
      </c>
      <c r="C533" s="220"/>
      <c r="D533" s="220"/>
      <c r="E533" s="220"/>
      <c r="F533" s="220"/>
      <c r="G533" s="220"/>
      <c r="H533" s="220"/>
      <c r="I533" s="220"/>
      <c r="J533" s="220"/>
      <c r="K533" s="220"/>
      <c r="L533" s="221"/>
      <c r="M533" s="196" t="s">
        <v>56</v>
      </c>
      <c r="N533" s="222">
        <f>+A533</f>
        <v>6449</v>
      </c>
      <c r="O533" s="233">
        <v>0</v>
      </c>
      <c r="P533" s="234">
        <v>0</v>
      </c>
      <c r="Q533" s="200"/>
      <c r="R533" s="199"/>
      <c r="S533" s="242">
        <f>+IF(ABS(+O533+Q533)&gt;=ABS(P533+R533),+O533-P533+Q533-R533,0)</f>
        <v>0</v>
      </c>
      <c r="T533" s="210">
        <f>+IF(ABS(+O533+Q533)&lt;=ABS(P533+R533),-O533+P533-Q533+R533,0)</f>
        <v>0</v>
      </c>
      <c r="U533" s="196"/>
      <c r="V533" s="225">
        <v>0</v>
      </c>
      <c r="W533" s="226">
        <v>0</v>
      </c>
      <c r="X533" s="227">
        <v>0</v>
      </c>
      <c r="Y533" s="226">
        <v>0</v>
      </c>
      <c r="Z533" s="227">
        <v>0</v>
      </c>
      <c r="AA533" s="228">
        <v>0</v>
      </c>
      <c r="AB533" s="196"/>
      <c r="AC533" s="233">
        <v>0</v>
      </c>
      <c r="AD533" s="234">
        <v>0</v>
      </c>
      <c r="AE533" s="302"/>
      <c r="AF533" s="224"/>
      <c r="AG533" s="242">
        <f>+IF(ABS(+AC533+AE533)&gt;=ABS(AD533+AF533),+AC533-AD533+AE533-AF533,0)</f>
        <v>0</v>
      </c>
      <c r="AH533" s="210">
        <f>+IF(ABS(+AC533+AE533)&lt;=ABS(AD533+AF533),-AC533+AD533-AE533+AF533,0)</f>
        <v>0</v>
      </c>
      <c r="AI533" s="196"/>
      <c r="AJ533" s="229">
        <f>+N533</f>
        <v>6449</v>
      </c>
      <c r="AK533" s="233">
        <v>0</v>
      </c>
      <c r="AL533" s="234">
        <v>0</v>
      </c>
      <c r="AM533" s="201">
        <f t="shared" si="188"/>
        <v>0</v>
      </c>
      <c r="AN533" s="209">
        <f t="shared" si="188"/>
        <v>0</v>
      </c>
      <c r="AO533" s="242">
        <f t="shared" si="183"/>
        <v>0</v>
      </c>
      <c r="AP533" s="210">
        <f t="shared" si="183"/>
        <v>0</v>
      </c>
      <c r="AQ533" s="7"/>
      <c r="AR533" s="211">
        <f>+ROUND(+SUM(AK533-AL533)-SUM(O533-P533)-SUM(V533-W533)-SUM(AC533-AD533),2)</f>
        <v>0</v>
      </c>
      <c r="AS533" s="212">
        <f>+ROUND(+SUM(AM533-AN533)-SUM(Q533-R533)-SUM(X533-Y533)-SUM(AE533-AF533),2)</f>
        <v>0</v>
      </c>
      <c r="AT533" s="213">
        <f>+ROUND(+SUM(AO533-AP533)-SUM(S533-T533)-SUM(Z533-AA533)-SUM(AG533-AH533),2)</f>
        <v>0</v>
      </c>
      <c r="AU533" s="7"/>
      <c r="AV533" s="7"/>
      <c r="AW533" s="214"/>
      <c r="AX533" s="214"/>
      <c r="AY533" s="7"/>
      <c r="AZ533" s="7"/>
      <c r="BA533" s="7"/>
      <c r="BB533" s="7"/>
      <c r="BC533" s="7"/>
      <c r="BD533" s="7"/>
    </row>
    <row r="534" spans="1:56" x14ac:dyDescent="0.25">
      <c r="A534" s="218">
        <v>6451</v>
      </c>
      <c r="B534" s="219" t="s">
        <v>568</v>
      </c>
      <c r="C534" s="220"/>
      <c r="D534" s="220"/>
      <c r="E534" s="220"/>
      <c r="F534" s="220"/>
      <c r="G534" s="220"/>
      <c r="H534" s="220"/>
      <c r="I534" s="220"/>
      <c r="J534" s="220"/>
      <c r="K534" s="220"/>
      <c r="L534" s="221"/>
      <c r="M534" s="196" t="s">
        <v>56</v>
      </c>
      <c r="N534" s="222">
        <f t="shared" si="191"/>
        <v>6451</v>
      </c>
      <c r="O534" s="233">
        <v>0</v>
      </c>
      <c r="P534" s="234">
        <v>0</v>
      </c>
      <c r="Q534" s="200"/>
      <c r="R534" s="199"/>
      <c r="S534" s="242">
        <f t="shared" si="184"/>
        <v>0</v>
      </c>
      <c r="T534" s="210">
        <f t="shared" si="185"/>
        <v>0</v>
      </c>
      <c r="U534" s="196"/>
      <c r="V534" s="225">
        <v>0</v>
      </c>
      <c r="W534" s="226">
        <v>0</v>
      </c>
      <c r="X534" s="227">
        <v>30401845.109999999</v>
      </c>
      <c r="Y534" s="226">
        <v>335439.37</v>
      </c>
      <c r="Z534" s="227">
        <v>30066405.740000002</v>
      </c>
      <c r="AA534" s="228">
        <v>0</v>
      </c>
      <c r="AB534" s="196"/>
      <c r="AC534" s="233">
        <v>0</v>
      </c>
      <c r="AD534" s="234">
        <v>0</v>
      </c>
      <c r="AE534" s="302"/>
      <c r="AF534" s="224"/>
      <c r="AG534" s="242">
        <f t="shared" si="186"/>
        <v>0</v>
      </c>
      <c r="AH534" s="210">
        <f t="shared" si="187"/>
        <v>0</v>
      </c>
      <c r="AI534" s="196"/>
      <c r="AJ534" s="229">
        <f t="shared" si="190"/>
        <v>6451</v>
      </c>
      <c r="AK534" s="233">
        <v>0</v>
      </c>
      <c r="AL534" s="234">
        <v>0</v>
      </c>
      <c r="AM534" s="201">
        <f t="shared" si="188"/>
        <v>30401845.109999999</v>
      </c>
      <c r="AN534" s="209">
        <f t="shared" si="188"/>
        <v>335439.37</v>
      </c>
      <c r="AO534" s="242">
        <f t="shared" si="183"/>
        <v>30066405.740000002</v>
      </c>
      <c r="AP534" s="210">
        <f t="shared" si="183"/>
        <v>0</v>
      </c>
      <c r="AQ534" s="7"/>
      <c r="AR534" s="211">
        <f t="shared" si="192"/>
        <v>0</v>
      </c>
      <c r="AS534" s="212">
        <f t="shared" si="193"/>
        <v>0</v>
      </c>
      <c r="AT534" s="213">
        <f t="shared" si="194"/>
        <v>0</v>
      </c>
      <c r="AU534" s="7"/>
      <c r="AV534" s="7"/>
      <c r="AW534" s="214"/>
      <c r="AX534" s="214"/>
      <c r="AY534" s="7"/>
      <c r="AZ534" s="7"/>
      <c r="BA534" s="7"/>
      <c r="BB534" s="7"/>
      <c r="BC534" s="7"/>
      <c r="BD534" s="7"/>
    </row>
    <row r="535" spans="1:56" x14ac:dyDescent="0.25">
      <c r="A535" s="218">
        <v>6453</v>
      </c>
      <c r="B535" s="336" t="s">
        <v>569</v>
      </c>
      <c r="C535" s="220"/>
      <c r="D535" s="220"/>
      <c r="E535" s="220"/>
      <c r="F535" s="220"/>
      <c r="G535" s="220"/>
      <c r="H535" s="220"/>
      <c r="I535" s="220"/>
      <c r="J535" s="220"/>
      <c r="K535" s="220"/>
      <c r="L535" s="221"/>
      <c r="M535" s="196" t="s">
        <v>56</v>
      </c>
      <c r="N535" s="222">
        <f t="shared" si="191"/>
        <v>6453</v>
      </c>
      <c r="O535" s="233">
        <v>0</v>
      </c>
      <c r="P535" s="234">
        <v>0</v>
      </c>
      <c r="Q535" s="200"/>
      <c r="R535" s="199"/>
      <c r="S535" s="242">
        <f t="shared" si="184"/>
        <v>0</v>
      </c>
      <c r="T535" s="210">
        <f t="shared" si="185"/>
        <v>0</v>
      </c>
      <c r="U535" s="196"/>
      <c r="V535" s="225">
        <v>0</v>
      </c>
      <c r="W535" s="226">
        <v>0</v>
      </c>
      <c r="X535" s="227">
        <v>0</v>
      </c>
      <c r="Y535" s="226">
        <v>0</v>
      </c>
      <c r="Z535" s="227">
        <v>0</v>
      </c>
      <c r="AA535" s="228">
        <v>0</v>
      </c>
      <c r="AB535" s="196"/>
      <c r="AC535" s="233">
        <v>0</v>
      </c>
      <c r="AD535" s="234">
        <v>0</v>
      </c>
      <c r="AE535" s="302"/>
      <c r="AF535" s="224"/>
      <c r="AG535" s="242">
        <f t="shared" si="186"/>
        <v>0</v>
      </c>
      <c r="AH535" s="210">
        <f t="shared" si="187"/>
        <v>0</v>
      </c>
      <c r="AI535" s="196"/>
      <c r="AJ535" s="229">
        <f t="shared" si="190"/>
        <v>6453</v>
      </c>
      <c r="AK535" s="233">
        <v>0</v>
      </c>
      <c r="AL535" s="234">
        <v>0</v>
      </c>
      <c r="AM535" s="201">
        <f t="shared" si="188"/>
        <v>0</v>
      </c>
      <c r="AN535" s="209">
        <f t="shared" si="188"/>
        <v>0</v>
      </c>
      <c r="AO535" s="242">
        <f t="shared" si="183"/>
        <v>0</v>
      </c>
      <c r="AP535" s="210">
        <f t="shared" si="183"/>
        <v>0</v>
      </c>
      <c r="AQ535" s="7"/>
      <c r="AR535" s="211">
        <f t="shared" si="192"/>
        <v>0</v>
      </c>
      <c r="AS535" s="212">
        <f t="shared" si="193"/>
        <v>0</v>
      </c>
      <c r="AT535" s="213">
        <f t="shared" si="194"/>
        <v>0</v>
      </c>
      <c r="AU535" s="7"/>
      <c r="AV535" s="7"/>
      <c r="AW535" s="214"/>
      <c r="AX535" s="214"/>
      <c r="AY535" s="7"/>
      <c r="AZ535" s="7"/>
      <c r="BA535" s="7"/>
      <c r="BB535" s="7"/>
      <c r="BC535" s="7"/>
      <c r="BD535" s="7"/>
    </row>
    <row r="536" spans="1:56" x14ac:dyDescent="0.25">
      <c r="A536" s="218">
        <v>6454</v>
      </c>
      <c r="B536" s="336" t="s">
        <v>570</v>
      </c>
      <c r="C536" s="220"/>
      <c r="D536" s="220"/>
      <c r="E536" s="220"/>
      <c r="F536" s="220"/>
      <c r="G536" s="220"/>
      <c r="H536" s="220"/>
      <c r="I536" s="220"/>
      <c r="J536" s="220"/>
      <c r="K536" s="220"/>
      <c r="L536" s="221"/>
      <c r="M536" s="196" t="s">
        <v>56</v>
      </c>
      <c r="N536" s="222">
        <f t="shared" si="191"/>
        <v>6454</v>
      </c>
      <c r="O536" s="233">
        <v>0</v>
      </c>
      <c r="P536" s="234">
        <v>0</v>
      </c>
      <c r="Q536" s="200"/>
      <c r="R536" s="199"/>
      <c r="S536" s="242">
        <f t="shared" si="184"/>
        <v>0</v>
      </c>
      <c r="T536" s="210">
        <f t="shared" si="185"/>
        <v>0</v>
      </c>
      <c r="U536" s="196"/>
      <c r="V536" s="225">
        <v>0</v>
      </c>
      <c r="W536" s="226">
        <v>0</v>
      </c>
      <c r="X536" s="227">
        <v>0</v>
      </c>
      <c r="Y536" s="226">
        <v>0</v>
      </c>
      <c r="Z536" s="227">
        <v>0</v>
      </c>
      <c r="AA536" s="228">
        <v>0</v>
      </c>
      <c r="AB536" s="196"/>
      <c r="AC536" s="233">
        <v>0</v>
      </c>
      <c r="AD536" s="234">
        <v>0</v>
      </c>
      <c r="AE536" s="302"/>
      <c r="AF536" s="224"/>
      <c r="AG536" s="242">
        <f t="shared" si="186"/>
        <v>0</v>
      </c>
      <c r="AH536" s="210">
        <f t="shared" si="187"/>
        <v>0</v>
      </c>
      <c r="AI536" s="196"/>
      <c r="AJ536" s="229">
        <f t="shared" si="190"/>
        <v>6454</v>
      </c>
      <c r="AK536" s="233">
        <v>0</v>
      </c>
      <c r="AL536" s="234">
        <v>0</v>
      </c>
      <c r="AM536" s="201">
        <f t="shared" si="188"/>
        <v>0</v>
      </c>
      <c r="AN536" s="209">
        <f t="shared" si="188"/>
        <v>0</v>
      </c>
      <c r="AO536" s="242">
        <f t="shared" si="183"/>
        <v>0</v>
      </c>
      <c r="AP536" s="210">
        <f t="shared" si="183"/>
        <v>0</v>
      </c>
      <c r="AQ536" s="7"/>
      <c r="AR536" s="211">
        <f t="shared" si="192"/>
        <v>0</v>
      </c>
      <c r="AS536" s="212">
        <f t="shared" si="193"/>
        <v>0</v>
      </c>
      <c r="AT536" s="213">
        <f t="shared" si="194"/>
        <v>0</v>
      </c>
      <c r="AU536" s="7"/>
      <c r="AV536" s="7"/>
      <c r="AW536" s="214"/>
      <c r="AX536" s="214"/>
      <c r="AY536" s="7"/>
      <c r="AZ536" s="7"/>
      <c r="BA536" s="7"/>
      <c r="BB536" s="7"/>
      <c r="BC536" s="7"/>
      <c r="BD536" s="7"/>
    </row>
    <row r="537" spans="1:56" x14ac:dyDescent="0.25">
      <c r="A537" s="218">
        <v>6455</v>
      </c>
      <c r="B537" s="336" t="s">
        <v>571</v>
      </c>
      <c r="C537" s="220"/>
      <c r="D537" s="220"/>
      <c r="E537" s="220"/>
      <c r="F537" s="220"/>
      <c r="G537" s="220"/>
      <c r="H537" s="220"/>
      <c r="I537" s="220"/>
      <c r="J537" s="220"/>
      <c r="K537" s="220"/>
      <c r="L537" s="221"/>
      <c r="M537" s="196" t="s">
        <v>56</v>
      </c>
      <c r="N537" s="222">
        <f t="shared" si="191"/>
        <v>6455</v>
      </c>
      <c r="O537" s="233">
        <v>0</v>
      </c>
      <c r="P537" s="234">
        <v>0</v>
      </c>
      <c r="Q537" s="200"/>
      <c r="R537" s="199"/>
      <c r="S537" s="242">
        <f t="shared" si="184"/>
        <v>0</v>
      </c>
      <c r="T537" s="210">
        <f t="shared" si="185"/>
        <v>0</v>
      </c>
      <c r="U537" s="196"/>
      <c r="V537" s="225">
        <v>0</v>
      </c>
      <c r="W537" s="226">
        <v>0</v>
      </c>
      <c r="X537" s="227">
        <v>1683057.93</v>
      </c>
      <c r="Y537" s="226">
        <v>11725.52</v>
      </c>
      <c r="Z537" s="227">
        <v>1671332.41</v>
      </c>
      <c r="AA537" s="228">
        <v>0</v>
      </c>
      <c r="AB537" s="196"/>
      <c r="AC537" s="233">
        <v>0</v>
      </c>
      <c r="AD537" s="234">
        <v>0</v>
      </c>
      <c r="AE537" s="302"/>
      <c r="AF537" s="224"/>
      <c r="AG537" s="242">
        <f t="shared" si="186"/>
        <v>0</v>
      </c>
      <c r="AH537" s="210">
        <f t="shared" si="187"/>
        <v>0</v>
      </c>
      <c r="AI537" s="196"/>
      <c r="AJ537" s="229">
        <f t="shared" si="190"/>
        <v>6455</v>
      </c>
      <c r="AK537" s="233">
        <v>0</v>
      </c>
      <c r="AL537" s="234">
        <v>0</v>
      </c>
      <c r="AM537" s="201">
        <f t="shared" si="188"/>
        <v>1683057.93</v>
      </c>
      <c r="AN537" s="209">
        <f t="shared" si="188"/>
        <v>11725.52</v>
      </c>
      <c r="AO537" s="242">
        <f t="shared" si="183"/>
        <v>1671332.41</v>
      </c>
      <c r="AP537" s="210">
        <f t="shared" si="183"/>
        <v>0</v>
      </c>
      <c r="AQ537" s="7"/>
      <c r="AR537" s="211">
        <f t="shared" si="192"/>
        <v>0</v>
      </c>
      <c r="AS537" s="212">
        <f t="shared" si="193"/>
        <v>0</v>
      </c>
      <c r="AT537" s="213">
        <f t="shared" si="194"/>
        <v>0</v>
      </c>
      <c r="AU537" s="7"/>
      <c r="AV537" s="7"/>
      <c r="AW537" s="214"/>
      <c r="AX537" s="214"/>
      <c r="AY537" s="7"/>
      <c r="AZ537" s="7"/>
      <c r="BA537" s="7"/>
      <c r="BB537" s="7"/>
      <c r="BC537" s="7"/>
      <c r="BD537" s="7"/>
    </row>
    <row r="538" spans="1:56" x14ac:dyDescent="0.25">
      <c r="A538" s="218">
        <v>6457</v>
      </c>
      <c r="B538" s="336" t="s">
        <v>572</v>
      </c>
      <c r="C538" s="220"/>
      <c r="D538" s="220"/>
      <c r="E538" s="220"/>
      <c r="F538" s="220"/>
      <c r="G538" s="220"/>
      <c r="H538" s="220"/>
      <c r="I538" s="220"/>
      <c r="J538" s="220"/>
      <c r="K538" s="220"/>
      <c r="L538" s="221"/>
      <c r="M538" s="196" t="s">
        <v>56</v>
      </c>
      <c r="N538" s="222">
        <f t="shared" si="191"/>
        <v>6457</v>
      </c>
      <c r="O538" s="233">
        <v>0</v>
      </c>
      <c r="P538" s="234">
        <v>0</v>
      </c>
      <c r="Q538" s="200"/>
      <c r="R538" s="199"/>
      <c r="S538" s="242">
        <f t="shared" si="184"/>
        <v>0</v>
      </c>
      <c r="T538" s="210">
        <f t="shared" si="185"/>
        <v>0</v>
      </c>
      <c r="U538" s="196"/>
      <c r="V538" s="225">
        <v>0</v>
      </c>
      <c r="W538" s="226">
        <v>0</v>
      </c>
      <c r="X538" s="227">
        <v>0</v>
      </c>
      <c r="Y538" s="226">
        <v>0</v>
      </c>
      <c r="Z538" s="227">
        <v>0</v>
      </c>
      <c r="AA538" s="228">
        <v>0</v>
      </c>
      <c r="AB538" s="196"/>
      <c r="AC538" s="233">
        <v>0</v>
      </c>
      <c r="AD538" s="234">
        <v>0</v>
      </c>
      <c r="AE538" s="302"/>
      <c r="AF538" s="224"/>
      <c r="AG538" s="242">
        <f t="shared" si="186"/>
        <v>0</v>
      </c>
      <c r="AH538" s="210">
        <f t="shared" si="187"/>
        <v>0</v>
      </c>
      <c r="AI538" s="196"/>
      <c r="AJ538" s="229">
        <f t="shared" si="190"/>
        <v>6457</v>
      </c>
      <c r="AK538" s="233">
        <v>0</v>
      </c>
      <c r="AL538" s="234">
        <v>0</v>
      </c>
      <c r="AM538" s="201">
        <f t="shared" si="188"/>
        <v>0</v>
      </c>
      <c r="AN538" s="209">
        <f t="shared" si="188"/>
        <v>0</v>
      </c>
      <c r="AO538" s="242">
        <f t="shared" si="183"/>
        <v>0</v>
      </c>
      <c r="AP538" s="210">
        <f t="shared" si="183"/>
        <v>0</v>
      </c>
      <c r="AQ538" s="7"/>
      <c r="AR538" s="211">
        <f t="shared" si="192"/>
        <v>0</v>
      </c>
      <c r="AS538" s="212">
        <f t="shared" si="193"/>
        <v>0</v>
      </c>
      <c r="AT538" s="213">
        <f t="shared" si="194"/>
        <v>0</v>
      </c>
      <c r="AU538" s="7"/>
      <c r="AV538" s="7"/>
      <c r="AW538" s="214"/>
      <c r="AX538" s="214"/>
      <c r="AY538" s="7"/>
      <c r="AZ538" s="7"/>
      <c r="BA538" s="7"/>
      <c r="BB538" s="7"/>
      <c r="BC538" s="7"/>
      <c r="BD538" s="7"/>
    </row>
    <row r="539" spans="1:56" x14ac:dyDescent="0.25">
      <c r="A539" s="218">
        <v>6458</v>
      </c>
      <c r="B539" s="336" t="s">
        <v>573</v>
      </c>
      <c r="C539" s="220"/>
      <c r="D539" s="220"/>
      <c r="E539" s="220"/>
      <c r="F539" s="220"/>
      <c r="G539" s="220"/>
      <c r="H539" s="220"/>
      <c r="I539" s="220"/>
      <c r="J539" s="220"/>
      <c r="K539" s="220"/>
      <c r="L539" s="221"/>
      <c r="M539" s="196" t="s">
        <v>56</v>
      </c>
      <c r="N539" s="222">
        <f t="shared" si="191"/>
        <v>6458</v>
      </c>
      <c r="O539" s="233">
        <v>0</v>
      </c>
      <c r="P539" s="234">
        <v>0</v>
      </c>
      <c r="Q539" s="200"/>
      <c r="R539" s="199"/>
      <c r="S539" s="242">
        <f t="shared" si="184"/>
        <v>0</v>
      </c>
      <c r="T539" s="210">
        <f t="shared" si="185"/>
        <v>0</v>
      </c>
      <c r="U539" s="196"/>
      <c r="V539" s="225">
        <v>0</v>
      </c>
      <c r="W539" s="226">
        <v>0</v>
      </c>
      <c r="X539" s="227">
        <v>0</v>
      </c>
      <c r="Y539" s="226">
        <v>0</v>
      </c>
      <c r="Z539" s="227">
        <v>0</v>
      </c>
      <c r="AA539" s="228">
        <v>0</v>
      </c>
      <c r="AB539" s="196"/>
      <c r="AC539" s="233">
        <v>0</v>
      </c>
      <c r="AD539" s="234">
        <v>0</v>
      </c>
      <c r="AE539" s="302"/>
      <c r="AF539" s="224"/>
      <c r="AG539" s="242">
        <f t="shared" si="186"/>
        <v>0</v>
      </c>
      <c r="AH539" s="210">
        <f t="shared" si="187"/>
        <v>0</v>
      </c>
      <c r="AI539" s="196"/>
      <c r="AJ539" s="229">
        <f t="shared" si="190"/>
        <v>6458</v>
      </c>
      <c r="AK539" s="233">
        <v>0</v>
      </c>
      <c r="AL539" s="234">
        <v>0</v>
      </c>
      <c r="AM539" s="201">
        <f t="shared" si="188"/>
        <v>0</v>
      </c>
      <c r="AN539" s="209">
        <f t="shared" si="188"/>
        <v>0</v>
      </c>
      <c r="AO539" s="242">
        <f t="shared" si="183"/>
        <v>0</v>
      </c>
      <c r="AP539" s="210">
        <f t="shared" si="183"/>
        <v>0</v>
      </c>
      <c r="AQ539" s="7"/>
      <c r="AR539" s="211">
        <f t="shared" si="192"/>
        <v>0</v>
      </c>
      <c r="AS539" s="212">
        <f t="shared" si="193"/>
        <v>0</v>
      </c>
      <c r="AT539" s="213">
        <f t="shared" si="194"/>
        <v>0</v>
      </c>
      <c r="AU539" s="7"/>
      <c r="AV539" s="7"/>
      <c r="AW539" s="214"/>
      <c r="AX539" s="214"/>
      <c r="AY539" s="7"/>
      <c r="AZ539" s="7"/>
      <c r="BA539" s="7"/>
      <c r="BB539" s="7"/>
      <c r="BC539" s="7"/>
      <c r="BD539" s="7"/>
    </row>
    <row r="540" spans="1:56" x14ac:dyDescent="0.25">
      <c r="A540" s="218">
        <v>6460</v>
      </c>
      <c r="B540" s="336" t="s">
        <v>574</v>
      </c>
      <c r="C540" s="220"/>
      <c r="D540" s="220"/>
      <c r="E540" s="220"/>
      <c r="F540" s="220"/>
      <c r="G540" s="220"/>
      <c r="H540" s="220"/>
      <c r="I540" s="220"/>
      <c r="J540" s="220"/>
      <c r="K540" s="220"/>
      <c r="L540" s="221"/>
      <c r="M540" s="196" t="s">
        <v>56</v>
      </c>
      <c r="N540" s="222">
        <f t="shared" si="191"/>
        <v>6460</v>
      </c>
      <c r="O540" s="233">
        <v>0</v>
      </c>
      <c r="P540" s="234">
        <v>0</v>
      </c>
      <c r="Q540" s="200"/>
      <c r="R540" s="199"/>
      <c r="S540" s="242">
        <f t="shared" si="184"/>
        <v>0</v>
      </c>
      <c r="T540" s="210">
        <f t="shared" si="185"/>
        <v>0</v>
      </c>
      <c r="U540" s="196"/>
      <c r="V540" s="225">
        <v>0</v>
      </c>
      <c r="W540" s="226">
        <v>0</v>
      </c>
      <c r="X540" s="227">
        <v>0</v>
      </c>
      <c r="Y540" s="226">
        <v>0</v>
      </c>
      <c r="Z540" s="227">
        <v>0</v>
      </c>
      <c r="AA540" s="228">
        <v>0</v>
      </c>
      <c r="AB540" s="196"/>
      <c r="AC540" s="233">
        <v>0</v>
      </c>
      <c r="AD540" s="234">
        <v>0</v>
      </c>
      <c r="AE540" s="302"/>
      <c r="AF540" s="224"/>
      <c r="AG540" s="242">
        <f t="shared" si="186"/>
        <v>0</v>
      </c>
      <c r="AH540" s="210">
        <f t="shared" si="187"/>
        <v>0</v>
      </c>
      <c r="AI540" s="196"/>
      <c r="AJ540" s="229">
        <f t="shared" si="190"/>
        <v>6460</v>
      </c>
      <c r="AK540" s="233">
        <v>0</v>
      </c>
      <c r="AL540" s="234">
        <v>0</v>
      </c>
      <c r="AM540" s="201">
        <f t="shared" si="188"/>
        <v>0</v>
      </c>
      <c r="AN540" s="209">
        <f t="shared" si="188"/>
        <v>0</v>
      </c>
      <c r="AO540" s="242">
        <f t="shared" si="183"/>
        <v>0</v>
      </c>
      <c r="AP540" s="210">
        <f t="shared" si="183"/>
        <v>0</v>
      </c>
      <c r="AQ540" s="7"/>
      <c r="AR540" s="211">
        <f t="shared" ref="AR540:AR549" si="195">+ROUND(+SUM(AK540-AL540)-SUM(O540-P540)-SUM(V540-W540)-SUM(AC540-AD540),2)</f>
        <v>0</v>
      </c>
      <c r="AS540" s="212">
        <f t="shared" si="193"/>
        <v>0</v>
      </c>
      <c r="AT540" s="213">
        <f t="shared" si="194"/>
        <v>0</v>
      </c>
      <c r="AU540" s="7"/>
      <c r="AV540" s="7"/>
      <c r="AW540" s="214"/>
      <c r="AX540" s="214"/>
      <c r="AY540" s="7"/>
      <c r="AZ540" s="7"/>
      <c r="BA540" s="7"/>
      <c r="BB540" s="7"/>
      <c r="BC540" s="7"/>
      <c r="BD540" s="7"/>
    </row>
    <row r="541" spans="1:56" x14ac:dyDescent="0.25">
      <c r="A541" s="218">
        <v>6461</v>
      </c>
      <c r="B541" s="336" t="s">
        <v>575</v>
      </c>
      <c r="C541" s="220"/>
      <c r="D541" s="220"/>
      <c r="E541" s="220"/>
      <c r="F541" s="220"/>
      <c r="G541" s="220"/>
      <c r="H541" s="220"/>
      <c r="I541" s="220"/>
      <c r="J541" s="220"/>
      <c r="K541" s="220"/>
      <c r="L541" s="221"/>
      <c r="M541" s="196" t="s">
        <v>56</v>
      </c>
      <c r="N541" s="222">
        <f t="shared" si="191"/>
        <v>6461</v>
      </c>
      <c r="O541" s="233">
        <v>0</v>
      </c>
      <c r="P541" s="234">
        <v>0</v>
      </c>
      <c r="Q541" s="200"/>
      <c r="R541" s="199"/>
      <c r="S541" s="242">
        <f t="shared" si="184"/>
        <v>0</v>
      </c>
      <c r="T541" s="210">
        <f t="shared" si="185"/>
        <v>0</v>
      </c>
      <c r="U541" s="196"/>
      <c r="V541" s="225">
        <v>0</v>
      </c>
      <c r="W541" s="226">
        <v>0</v>
      </c>
      <c r="X541" s="227">
        <v>0</v>
      </c>
      <c r="Y541" s="226">
        <v>0</v>
      </c>
      <c r="Z541" s="227">
        <v>0</v>
      </c>
      <c r="AA541" s="228">
        <v>0</v>
      </c>
      <c r="AB541" s="196"/>
      <c r="AC541" s="233">
        <v>0</v>
      </c>
      <c r="AD541" s="234">
        <v>0</v>
      </c>
      <c r="AE541" s="302"/>
      <c r="AF541" s="224"/>
      <c r="AG541" s="242">
        <f t="shared" si="186"/>
        <v>0</v>
      </c>
      <c r="AH541" s="210">
        <f t="shared" si="187"/>
        <v>0</v>
      </c>
      <c r="AI541" s="196"/>
      <c r="AJ541" s="229">
        <f t="shared" si="190"/>
        <v>6461</v>
      </c>
      <c r="AK541" s="233">
        <v>0</v>
      </c>
      <c r="AL541" s="234">
        <v>0</v>
      </c>
      <c r="AM541" s="201">
        <f t="shared" si="188"/>
        <v>0</v>
      </c>
      <c r="AN541" s="209">
        <f t="shared" si="188"/>
        <v>0</v>
      </c>
      <c r="AO541" s="242">
        <f t="shared" si="183"/>
        <v>0</v>
      </c>
      <c r="AP541" s="210">
        <f t="shared" si="183"/>
        <v>0</v>
      </c>
      <c r="AQ541" s="7"/>
      <c r="AR541" s="211">
        <f t="shared" si="195"/>
        <v>0</v>
      </c>
      <c r="AS541" s="212">
        <f t="shared" si="193"/>
        <v>0</v>
      </c>
      <c r="AT541" s="213">
        <f t="shared" si="194"/>
        <v>0</v>
      </c>
      <c r="AU541" s="7"/>
      <c r="AV541" s="7"/>
      <c r="AW541" s="214"/>
      <c r="AX541" s="214"/>
      <c r="AY541" s="7"/>
      <c r="AZ541" s="7"/>
      <c r="BA541" s="7"/>
      <c r="BB541" s="7"/>
      <c r="BC541" s="7"/>
      <c r="BD541" s="7"/>
    </row>
    <row r="542" spans="1:56" x14ac:dyDescent="0.25">
      <c r="A542" s="218">
        <v>6462</v>
      </c>
      <c r="B542" s="336" t="s">
        <v>576</v>
      </c>
      <c r="C542" s="220"/>
      <c r="D542" s="220"/>
      <c r="E542" s="220"/>
      <c r="F542" s="220"/>
      <c r="G542" s="220"/>
      <c r="H542" s="220"/>
      <c r="I542" s="220"/>
      <c r="J542" s="220"/>
      <c r="K542" s="220"/>
      <c r="L542" s="221"/>
      <c r="M542" s="196" t="s">
        <v>56</v>
      </c>
      <c r="N542" s="222">
        <f t="shared" si="191"/>
        <v>6462</v>
      </c>
      <c r="O542" s="233">
        <v>0</v>
      </c>
      <c r="P542" s="234">
        <v>0</v>
      </c>
      <c r="Q542" s="200"/>
      <c r="R542" s="199"/>
      <c r="S542" s="242">
        <f t="shared" si="184"/>
        <v>0</v>
      </c>
      <c r="T542" s="210">
        <f t="shared" si="185"/>
        <v>0</v>
      </c>
      <c r="U542" s="196"/>
      <c r="V542" s="225">
        <v>0</v>
      </c>
      <c r="W542" s="226">
        <v>0</v>
      </c>
      <c r="X542" s="227">
        <v>0</v>
      </c>
      <c r="Y542" s="226">
        <v>0</v>
      </c>
      <c r="Z542" s="227">
        <v>0</v>
      </c>
      <c r="AA542" s="228">
        <v>0</v>
      </c>
      <c r="AB542" s="196"/>
      <c r="AC542" s="233">
        <v>0</v>
      </c>
      <c r="AD542" s="234">
        <v>0</v>
      </c>
      <c r="AE542" s="302"/>
      <c r="AF542" s="224"/>
      <c r="AG542" s="242">
        <f t="shared" si="186"/>
        <v>0</v>
      </c>
      <c r="AH542" s="210">
        <f t="shared" si="187"/>
        <v>0</v>
      </c>
      <c r="AI542" s="196"/>
      <c r="AJ542" s="229">
        <f t="shared" si="190"/>
        <v>6462</v>
      </c>
      <c r="AK542" s="233">
        <v>0</v>
      </c>
      <c r="AL542" s="234">
        <v>0</v>
      </c>
      <c r="AM542" s="201">
        <f t="shared" si="188"/>
        <v>0</v>
      </c>
      <c r="AN542" s="209">
        <f t="shared" si="188"/>
        <v>0</v>
      </c>
      <c r="AO542" s="242">
        <f t="shared" si="183"/>
        <v>0</v>
      </c>
      <c r="AP542" s="210">
        <f t="shared" si="183"/>
        <v>0</v>
      </c>
      <c r="AQ542" s="7"/>
      <c r="AR542" s="211">
        <f t="shared" si="195"/>
        <v>0</v>
      </c>
      <c r="AS542" s="212">
        <f t="shared" si="193"/>
        <v>0</v>
      </c>
      <c r="AT542" s="213">
        <f t="shared" si="194"/>
        <v>0</v>
      </c>
      <c r="AU542" s="7"/>
      <c r="AV542" s="7"/>
      <c r="AW542" s="214"/>
      <c r="AX542" s="214"/>
      <c r="AY542" s="7"/>
      <c r="AZ542" s="7"/>
      <c r="BA542" s="7"/>
      <c r="BB542" s="7"/>
      <c r="BC542" s="7"/>
      <c r="BD542" s="7"/>
    </row>
    <row r="543" spans="1:56" x14ac:dyDescent="0.25">
      <c r="A543" s="218">
        <v>6463</v>
      </c>
      <c r="B543" s="336" t="s">
        <v>577</v>
      </c>
      <c r="C543" s="220"/>
      <c r="D543" s="220"/>
      <c r="E543" s="220"/>
      <c r="F543" s="220"/>
      <c r="G543" s="220"/>
      <c r="H543" s="220"/>
      <c r="I543" s="220"/>
      <c r="J543" s="220"/>
      <c r="K543" s="220"/>
      <c r="L543" s="221"/>
      <c r="M543" s="196" t="s">
        <v>56</v>
      </c>
      <c r="N543" s="222">
        <f t="shared" si="191"/>
        <v>6463</v>
      </c>
      <c r="O543" s="233">
        <v>0</v>
      </c>
      <c r="P543" s="234">
        <v>0</v>
      </c>
      <c r="Q543" s="200"/>
      <c r="R543" s="199"/>
      <c r="S543" s="242">
        <f t="shared" si="184"/>
        <v>0</v>
      </c>
      <c r="T543" s="210">
        <f t="shared" si="185"/>
        <v>0</v>
      </c>
      <c r="U543" s="196"/>
      <c r="V543" s="225">
        <v>0</v>
      </c>
      <c r="W543" s="226">
        <v>0</v>
      </c>
      <c r="X543" s="227">
        <v>0</v>
      </c>
      <c r="Y543" s="226">
        <v>0</v>
      </c>
      <c r="Z543" s="227">
        <v>0</v>
      </c>
      <c r="AA543" s="228">
        <v>0</v>
      </c>
      <c r="AB543" s="196"/>
      <c r="AC543" s="233">
        <v>0</v>
      </c>
      <c r="AD543" s="234">
        <v>0</v>
      </c>
      <c r="AE543" s="302"/>
      <c r="AF543" s="224"/>
      <c r="AG543" s="242">
        <f t="shared" si="186"/>
        <v>0</v>
      </c>
      <c r="AH543" s="210">
        <f t="shared" si="187"/>
        <v>0</v>
      </c>
      <c r="AI543" s="196"/>
      <c r="AJ543" s="229">
        <f t="shared" si="190"/>
        <v>6463</v>
      </c>
      <c r="AK543" s="233">
        <v>0</v>
      </c>
      <c r="AL543" s="234">
        <v>0</v>
      </c>
      <c r="AM543" s="201">
        <f t="shared" si="188"/>
        <v>0</v>
      </c>
      <c r="AN543" s="209">
        <f t="shared" si="188"/>
        <v>0</v>
      </c>
      <c r="AO543" s="242">
        <f t="shared" si="183"/>
        <v>0</v>
      </c>
      <c r="AP543" s="210">
        <f t="shared" si="183"/>
        <v>0</v>
      </c>
      <c r="AQ543" s="7"/>
      <c r="AR543" s="211">
        <f t="shared" si="195"/>
        <v>0</v>
      </c>
      <c r="AS543" s="212">
        <f t="shared" si="193"/>
        <v>0</v>
      </c>
      <c r="AT543" s="213">
        <f t="shared" si="194"/>
        <v>0</v>
      </c>
      <c r="AU543" s="7"/>
      <c r="AV543" s="7"/>
      <c r="AW543" s="214"/>
      <c r="AX543" s="214"/>
      <c r="AY543" s="7"/>
      <c r="AZ543" s="7"/>
      <c r="BA543" s="7"/>
      <c r="BB543" s="7"/>
      <c r="BC543" s="7"/>
      <c r="BD543" s="7"/>
    </row>
    <row r="544" spans="1:56" x14ac:dyDescent="0.25">
      <c r="A544" s="218">
        <v>6464</v>
      </c>
      <c r="B544" s="336" t="s">
        <v>578</v>
      </c>
      <c r="C544" s="220"/>
      <c r="D544" s="220"/>
      <c r="E544" s="220"/>
      <c r="F544" s="220"/>
      <c r="G544" s="220"/>
      <c r="H544" s="220"/>
      <c r="I544" s="220"/>
      <c r="J544" s="220"/>
      <c r="K544" s="220"/>
      <c r="L544" s="221"/>
      <c r="M544" s="196" t="s">
        <v>56</v>
      </c>
      <c r="N544" s="222">
        <f t="shared" si="191"/>
        <v>6464</v>
      </c>
      <c r="O544" s="233">
        <v>0</v>
      </c>
      <c r="P544" s="234">
        <v>0</v>
      </c>
      <c r="Q544" s="200"/>
      <c r="R544" s="199"/>
      <c r="S544" s="242">
        <f t="shared" si="184"/>
        <v>0</v>
      </c>
      <c r="T544" s="210">
        <f t="shared" si="185"/>
        <v>0</v>
      </c>
      <c r="U544" s="196"/>
      <c r="V544" s="225">
        <v>0</v>
      </c>
      <c r="W544" s="226">
        <v>0</v>
      </c>
      <c r="X544" s="227">
        <v>177139729.37</v>
      </c>
      <c r="Y544" s="226">
        <v>6166006.7300000004</v>
      </c>
      <c r="Z544" s="227">
        <v>170973722.64000002</v>
      </c>
      <c r="AA544" s="228">
        <v>0</v>
      </c>
      <c r="AB544" s="196"/>
      <c r="AC544" s="233">
        <v>0</v>
      </c>
      <c r="AD544" s="234">
        <v>0</v>
      </c>
      <c r="AE544" s="302"/>
      <c r="AF544" s="224"/>
      <c r="AG544" s="242">
        <f t="shared" si="186"/>
        <v>0</v>
      </c>
      <c r="AH544" s="210">
        <f t="shared" si="187"/>
        <v>0</v>
      </c>
      <c r="AI544" s="196"/>
      <c r="AJ544" s="229">
        <f t="shared" si="190"/>
        <v>6464</v>
      </c>
      <c r="AK544" s="233">
        <v>0</v>
      </c>
      <c r="AL544" s="234">
        <v>0</v>
      </c>
      <c r="AM544" s="201">
        <f t="shared" si="188"/>
        <v>177139729.37</v>
      </c>
      <c r="AN544" s="209">
        <f t="shared" si="188"/>
        <v>6166006.7300000004</v>
      </c>
      <c r="AO544" s="242">
        <f t="shared" si="183"/>
        <v>170973722.64000002</v>
      </c>
      <c r="AP544" s="210">
        <f t="shared" si="183"/>
        <v>0</v>
      </c>
      <c r="AQ544" s="7"/>
      <c r="AR544" s="211">
        <f t="shared" si="195"/>
        <v>0</v>
      </c>
      <c r="AS544" s="212">
        <f t="shared" si="193"/>
        <v>0</v>
      </c>
      <c r="AT544" s="213">
        <f t="shared" si="194"/>
        <v>0</v>
      </c>
      <c r="AU544" s="7"/>
      <c r="AV544" s="7"/>
      <c r="AW544" s="214"/>
      <c r="AX544" s="214"/>
      <c r="AY544" s="7"/>
      <c r="AZ544" s="7"/>
      <c r="BA544" s="7"/>
      <c r="BB544" s="7"/>
      <c r="BC544" s="7"/>
      <c r="BD544" s="7"/>
    </row>
    <row r="545" spans="1:56" x14ac:dyDescent="0.25">
      <c r="A545" s="218">
        <v>6465</v>
      </c>
      <c r="B545" s="336" t="s">
        <v>579</v>
      </c>
      <c r="C545" s="220"/>
      <c r="D545" s="220"/>
      <c r="E545" s="220"/>
      <c r="F545" s="220"/>
      <c r="G545" s="220"/>
      <c r="H545" s="220"/>
      <c r="I545" s="220"/>
      <c r="J545" s="220"/>
      <c r="K545" s="220"/>
      <c r="L545" s="221"/>
      <c r="M545" s="196" t="s">
        <v>56</v>
      </c>
      <c r="N545" s="222">
        <f t="shared" si="191"/>
        <v>6465</v>
      </c>
      <c r="O545" s="233">
        <v>0</v>
      </c>
      <c r="P545" s="234">
        <v>0</v>
      </c>
      <c r="Q545" s="200"/>
      <c r="R545" s="199"/>
      <c r="S545" s="242">
        <f t="shared" si="184"/>
        <v>0</v>
      </c>
      <c r="T545" s="210">
        <f t="shared" si="185"/>
        <v>0</v>
      </c>
      <c r="U545" s="196"/>
      <c r="V545" s="225">
        <v>0</v>
      </c>
      <c r="W545" s="226">
        <v>0</v>
      </c>
      <c r="X545" s="227">
        <v>0</v>
      </c>
      <c r="Y545" s="226">
        <v>0</v>
      </c>
      <c r="Z545" s="227">
        <v>0</v>
      </c>
      <c r="AA545" s="228">
        <v>0</v>
      </c>
      <c r="AB545" s="196"/>
      <c r="AC545" s="233">
        <v>0</v>
      </c>
      <c r="AD545" s="234">
        <v>0</v>
      </c>
      <c r="AE545" s="302"/>
      <c r="AF545" s="224"/>
      <c r="AG545" s="242">
        <f t="shared" si="186"/>
        <v>0</v>
      </c>
      <c r="AH545" s="210">
        <f t="shared" si="187"/>
        <v>0</v>
      </c>
      <c r="AI545" s="196"/>
      <c r="AJ545" s="229">
        <f t="shared" si="190"/>
        <v>6465</v>
      </c>
      <c r="AK545" s="233">
        <v>0</v>
      </c>
      <c r="AL545" s="234">
        <v>0</v>
      </c>
      <c r="AM545" s="201">
        <f t="shared" si="188"/>
        <v>0</v>
      </c>
      <c r="AN545" s="209">
        <f t="shared" si="188"/>
        <v>0</v>
      </c>
      <c r="AO545" s="242">
        <f t="shared" ref="AO545:AP565" si="196">+S545+Z545+AG545</f>
        <v>0</v>
      </c>
      <c r="AP545" s="210">
        <f t="shared" si="196"/>
        <v>0</v>
      </c>
      <c r="AQ545" s="7"/>
      <c r="AR545" s="211">
        <f t="shared" si="195"/>
        <v>0</v>
      </c>
      <c r="AS545" s="212">
        <f t="shared" si="193"/>
        <v>0</v>
      </c>
      <c r="AT545" s="213">
        <f t="shared" si="194"/>
        <v>0</v>
      </c>
      <c r="AU545" s="7"/>
      <c r="AV545" s="7"/>
      <c r="AW545" s="214"/>
      <c r="AX545" s="214"/>
      <c r="AY545" s="7"/>
      <c r="AZ545" s="7"/>
      <c r="BA545" s="7"/>
      <c r="BB545" s="7"/>
      <c r="BC545" s="7"/>
      <c r="BD545" s="7"/>
    </row>
    <row r="546" spans="1:56" x14ac:dyDescent="0.25">
      <c r="A546" s="218">
        <v>6466</v>
      </c>
      <c r="B546" s="336" t="s">
        <v>580</v>
      </c>
      <c r="C546" s="220"/>
      <c r="D546" s="220"/>
      <c r="E546" s="220"/>
      <c r="F546" s="220"/>
      <c r="G546" s="220"/>
      <c r="H546" s="220"/>
      <c r="I546" s="220"/>
      <c r="J546" s="220"/>
      <c r="K546" s="220"/>
      <c r="L546" s="221"/>
      <c r="M546" s="196" t="s">
        <v>56</v>
      </c>
      <c r="N546" s="222">
        <f t="shared" si="191"/>
        <v>6466</v>
      </c>
      <c r="O546" s="233">
        <v>0</v>
      </c>
      <c r="P546" s="234">
        <v>0</v>
      </c>
      <c r="Q546" s="200"/>
      <c r="R546" s="199"/>
      <c r="S546" s="242">
        <f t="shared" si="184"/>
        <v>0</v>
      </c>
      <c r="T546" s="210">
        <f t="shared" si="185"/>
        <v>0</v>
      </c>
      <c r="U546" s="196"/>
      <c r="V546" s="225">
        <v>0</v>
      </c>
      <c r="W546" s="226">
        <v>0</v>
      </c>
      <c r="X546" s="227">
        <v>0</v>
      </c>
      <c r="Y546" s="226">
        <v>0</v>
      </c>
      <c r="Z546" s="227">
        <v>0</v>
      </c>
      <c r="AA546" s="228">
        <v>0</v>
      </c>
      <c r="AB546" s="196"/>
      <c r="AC546" s="233">
        <v>0</v>
      </c>
      <c r="AD546" s="234">
        <v>0</v>
      </c>
      <c r="AE546" s="302"/>
      <c r="AF546" s="224"/>
      <c r="AG546" s="242">
        <f t="shared" si="186"/>
        <v>0</v>
      </c>
      <c r="AH546" s="210">
        <f t="shared" si="187"/>
        <v>0</v>
      </c>
      <c r="AI546" s="196"/>
      <c r="AJ546" s="229">
        <f t="shared" si="190"/>
        <v>6466</v>
      </c>
      <c r="AK546" s="233">
        <v>0</v>
      </c>
      <c r="AL546" s="234">
        <v>0</v>
      </c>
      <c r="AM546" s="201">
        <f t="shared" si="188"/>
        <v>0</v>
      </c>
      <c r="AN546" s="209">
        <f t="shared" si="188"/>
        <v>0</v>
      </c>
      <c r="AO546" s="242">
        <f t="shared" si="196"/>
        <v>0</v>
      </c>
      <c r="AP546" s="210">
        <f t="shared" si="196"/>
        <v>0</v>
      </c>
      <c r="AQ546" s="7"/>
      <c r="AR546" s="211">
        <f t="shared" si="195"/>
        <v>0</v>
      </c>
      <c r="AS546" s="212">
        <f t="shared" si="193"/>
        <v>0</v>
      </c>
      <c r="AT546" s="213">
        <f t="shared" si="194"/>
        <v>0</v>
      </c>
      <c r="AU546" s="7"/>
      <c r="AV546" s="7"/>
      <c r="AW546" s="214"/>
      <c r="AX546" s="214"/>
      <c r="AY546" s="7"/>
      <c r="AZ546" s="7"/>
      <c r="BA546" s="7"/>
      <c r="BB546" s="7"/>
      <c r="BC546" s="7"/>
      <c r="BD546" s="7"/>
    </row>
    <row r="547" spans="1:56" x14ac:dyDescent="0.25">
      <c r="A547" s="218">
        <v>6467</v>
      </c>
      <c r="B547" s="336" t="s">
        <v>581</v>
      </c>
      <c r="C547" s="220"/>
      <c r="D547" s="220"/>
      <c r="E547" s="220"/>
      <c r="F547" s="220"/>
      <c r="G547" s="220"/>
      <c r="H547" s="220"/>
      <c r="I547" s="220"/>
      <c r="J547" s="220"/>
      <c r="K547" s="220"/>
      <c r="L547" s="221"/>
      <c r="M547" s="196" t="s">
        <v>56</v>
      </c>
      <c r="N547" s="222">
        <f t="shared" si="191"/>
        <v>6467</v>
      </c>
      <c r="O547" s="233">
        <v>0</v>
      </c>
      <c r="P547" s="234">
        <v>0</v>
      </c>
      <c r="Q547" s="200"/>
      <c r="R547" s="199"/>
      <c r="S547" s="242">
        <f t="shared" si="184"/>
        <v>0</v>
      </c>
      <c r="T547" s="210">
        <f t="shared" si="185"/>
        <v>0</v>
      </c>
      <c r="U547" s="196"/>
      <c r="V547" s="225">
        <v>0</v>
      </c>
      <c r="W547" s="226">
        <v>0</v>
      </c>
      <c r="X547" s="227">
        <v>0</v>
      </c>
      <c r="Y547" s="226">
        <v>0</v>
      </c>
      <c r="Z547" s="227">
        <v>0</v>
      </c>
      <c r="AA547" s="228">
        <v>0</v>
      </c>
      <c r="AB547" s="196"/>
      <c r="AC547" s="233">
        <v>0</v>
      </c>
      <c r="AD547" s="234">
        <v>0</v>
      </c>
      <c r="AE547" s="302"/>
      <c r="AF547" s="224"/>
      <c r="AG547" s="242">
        <f t="shared" si="186"/>
        <v>0</v>
      </c>
      <c r="AH547" s="210">
        <f t="shared" si="187"/>
        <v>0</v>
      </c>
      <c r="AI547" s="196"/>
      <c r="AJ547" s="229">
        <f t="shared" si="190"/>
        <v>6467</v>
      </c>
      <c r="AK547" s="233">
        <v>0</v>
      </c>
      <c r="AL547" s="234">
        <v>0</v>
      </c>
      <c r="AM547" s="201">
        <f t="shared" si="188"/>
        <v>0</v>
      </c>
      <c r="AN547" s="209">
        <f t="shared" si="188"/>
        <v>0</v>
      </c>
      <c r="AO547" s="242">
        <f t="shared" si="196"/>
        <v>0</v>
      </c>
      <c r="AP547" s="210">
        <f t="shared" si="196"/>
        <v>0</v>
      </c>
      <c r="AQ547" s="7"/>
      <c r="AR547" s="211">
        <f t="shared" si="195"/>
        <v>0</v>
      </c>
      <c r="AS547" s="212">
        <f t="shared" si="193"/>
        <v>0</v>
      </c>
      <c r="AT547" s="213">
        <f t="shared" si="194"/>
        <v>0</v>
      </c>
      <c r="AU547" s="7"/>
      <c r="AV547" s="7"/>
      <c r="AW547" s="214"/>
      <c r="AX547" s="214"/>
      <c r="AY547" s="7"/>
      <c r="AZ547" s="7"/>
      <c r="BA547" s="7"/>
      <c r="BB547" s="7"/>
      <c r="BC547" s="7"/>
      <c r="BD547" s="7"/>
    </row>
    <row r="548" spans="1:56" x14ac:dyDescent="0.25">
      <c r="A548" s="218">
        <v>6468</v>
      </c>
      <c r="B548" s="336" t="s">
        <v>582</v>
      </c>
      <c r="C548" s="220"/>
      <c r="D548" s="220"/>
      <c r="E548" s="220"/>
      <c r="F548" s="220"/>
      <c r="G548" s="220"/>
      <c r="H548" s="220"/>
      <c r="I548" s="220"/>
      <c r="J548" s="220"/>
      <c r="K548" s="220"/>
      <c r="L548" s="221"/>
      <c r="M548" s="196" t="s">
        <v>56</v>
      </c>
      <c r="N548" s="222">
        <f t="shared" si="191"/>
        <v>6468</v>
      </c>
      <c r="O548" s="233">
        <v>0</v>
      </c>
      <c r="P548" s="234">
        <v>0</v>
      </c>
      <c r="Q548" s="200"/>
      <c r="R548" s="199"/>
      <c r="S548" s="242">
        <f t="shared" si="184"/>
        <v>0</v>
      </c>
      <c r="T548" s="210">
        <f t="shared" si="185"/>
        <v>0</v>
      </c>
      <c r="U548" s="196"/>
      <c r="V548" s="225">
        <v>0</v>
      </c>
      <c r="W548" s="226">
        <v>0</v>
      </c>
      <c r="X548" s="227">
        <v>0</v>
      </c>
      <c r="Y548" s="226">
        <v>0</v>
      </c>
      <c r="Z548" s="227">
        <v>0</v>
      </c>
      <c r="AA548" s="228">
        <v>0</v>
      </c>
      <c r="AB548" s="196"/>
      <c r="AC548" s="233">
        <v>0</v>
      </c>
      <c r="AD548" s="234">
        <v>0</v>
      </c>
      <c r="AE548" s="302"/>
      <c r="AF548" s="224"/>
      <c r="AG548" s="242">
        <f t="shared" si="186"/>
        <v>0</v>
      </c>
      <c r="AH548" s="210">
        <f t="shared" si="187"/>
        <v>0</v>
      </c>
      <c r="AI548" s="196"/>
      <c r="AJ548" s="229">
        <f t="shared" si="190"/>
        <v>6468</v>
      </c>
      <c r="AK548" s="233">
        <v>0</v>
      </c>
      <c r="AL548" s="234">
        <v>0</v>
      </c>
      <c r="AM548" s="201">
        <f t="shared" si="188"/>
        <v>0</v>
      </c>
      <c r="AN548" s="209">
        <f t="shared" si="188"/>
        <v>0</v>
      </c>
      <c r="AO548" s="242">
        <f t="shared" si="196"/>
        <v>0</v>
      </c>
      <c r="AP548" s="210">
        <f t="shared" si="196"/>
        <v>0</v>
      </c>
      <c r="AQ548" s="7"/>
      <c r="AR548" s="211">
        <f t="shared" si="195"/>
        <v>0</v>
      </c>
      <c r="AS548" s="212">
        <f t="shared" si="193"/>
        <v>0</v>
      </c>
      <c r="AT548" s="213">
        <f t="shared" si="194"/>
        <v>0</v>
      </c>
      <c r="AU548" s="7"/>
      <c r="AV548" s="7"/>
      <c r="AW548" s="214"/>
      <c r="AX548" s="214"/>
      <c r="AY548" s="7"/>
      <c r="AZ548" s="7"/>
      <c r="BA548" s="7"/>
      <c r="BB548" s="7"/>
      <c r="BC548" s="7"/>
      <c r="BD548" s="7"/>
    </row>
    <row r="549" spans="1:56" x14ac:dyDescent="0.25">
      <c r="A549" s="218">
        <v>6469</v>
      </c>
      <c r="B549" s="336" t="s">
        <v>583</v>
      </c>
      <c r="C549" s="220"/>
      <c r="D549" s="220"/>
      <c r="E549" s="220"/>
      <c r="F549" s="220"/>
      <c r="G549" s="220"/>
      <c r="H549" s="220"/>
      <c r="I549" s="220"/>
      <c r="J549" s="220"/>
      <c r="K549" s="220"/>
      <c r="L549" s="221"/>
      <c r="M549" s="196" t="s">
        <v>56</v>
      </c>
      <c r="N549" s="222">
        <f t="shared" si="191"/>
        <v>6469</v>
      </c>
      <c r="O549" s="233">
        <v>0</v>
      </c>
      <c r="P549" s="234">
        <v>0</v>
      </c>
      <c r="Q549" s="200"/>
      <c r="R549" s="199"/>
      <c r="S549" s="242">
        <f t="shared" si="184"/>
        <v>0</v>
      </c>
      <c r="T549" s="210">
        <f t="shared" si="185"/>
        <v>0</v>
      </c>
      <c r="U549" s="196"/>
      <c r="V549" s="225">
        <v>0</v>
      </c>
      <c r="W549" s="226">
        <v>0</v>
      </c>
      <c r="X549" s="227">
        <v>0</v>
      </c>
      <c r="Y549" s="226">
        <v>0</v>
      </c>
      <c r="Z549" s="227">
        <v>0</v>
      </c>
      <c r="AA549" s="228">
        <v>0</v>
      </c>
      <c r="AB549" s="196"/>
      <c r="AC549" s="233">
        <v>0</v>
      </c>
      <c r="AD549" s="234">
        <v>0</v>
      </c>
      <c r="AE549" s="302"/>
      <c r="AF549" s="224"/>
      <c r="AG549" s="242">
        <f t="shared" si="186"/>
        <v>0</v>
      </c>
      <c r="AH549" s="210">
        <f t="shared" si="187"/>
        <v>0</v>
      </c>
      <c r="AI549" s="196"/>
      <c r="AJ549" s="229">
        <f t="shared" si="190"/>
        <v>6469</v>
      </c>
      <c r="AK549" s="233">
        <v>0</v>
      </c>
      <c r="AL549" s="234">
        <v>0</v>
      </c>
      <c r="AM549" s="201">
        <f t="shared" si="188"/>
        <v>0</v>
      </c>
      <c r="AN549" s="209">
        <f t="shared" si="188"/>
        <v>0</v>
      </c>
      <c r="AO549" s="242">
        <f t="shared" si="196"/>
        <v>0</v>
      </c>
      <c r="AP549" s="210">
        <f t="shared" si="196"/>
        <v>0</v>
      </c>
      <c r="AQ549" s="7"/>
      <c r="AR549" s="211">
        <f t="shared" si="195"/>
        <v>0</v>
      </c>
      <c r="AS549" s="212">
        <f t="shared" si="193"/>
        <v>0</v>
      </c>
      <c r="AT549" s="213">
        <f t="shared" si="194"/>
        <v>0</v>
      </c>
      <c r="AU549" s="7"/>
      <c r="AV549" s="7"/>
      <c r="AW549" s="214"/>
      <c r="AX549" s="214"/>
      <c r="AY549" s="7"/>
      <c r="AZ549" s="7"/>
      <c r="BA549" s="7"/>
      <c r="BB549" s="7"/>
      <c r="BC549" s="7"/>
      <c r="BD549" s="7"/>
    </row>
    <row r="550" spans="1:56" x14ac:dyDescent="0.25">
      <c r="A550" s="218">
        <v>6471</v>
      </c>
      <c r="B550" s="220" t="s">
        <v>584</v>
      </c>
      <c r="C550" s="220"/>
      <c r="D550" s="220"/>
      <c r="E550" s="220"/>
      <c r="F550" s="220"/>
      <c r="G550" s="220"/>
      <c r="H550" s="220"/>
      <c r="I550" s="220"/>
      <c r="J550" s="220"/>
      <c r="K550" s="220"/>
      <c r="L550" s="221"/>
      <c r="M550" s="196" t="s">
        <v>56</v>
      </c>
      <c r="N550" s="222">
        <f t="shared" si="191"/>
        <v>6471</v>
      </c>
      <c r="O550" s="233">
        <v>0</v>
      </c>
      <c r="P550" s="234">
        <v>0</v>
      </c>
      <c r="Q550" s="200"/>
      <c r="R550" s="199"/>
      <c r="S550" s="242">
        <f t="shared" si="184"/>
        <v>0</v>
      </c>
      <c r="T550" s="210">
        <f t="shared" si="185"/>
        <v>0</v>
      </c>
      <c r="U550" s="196"/>
      <c r="V550" s="225">
        <v>0</v>
      </c>
      <c r="W550" s="226">
        <v>0</v>
      </c>
      <c r="X550" s="227">
        <v>1370543.39</v>
      </c>
      <c r="Y550" s="226">
        <v>96.8</v>
      </c>
      <c r="Z550" s="227">
        <v>1370446.5899999999</v>
      </c>
      <c r="AA550" s="228">
        <v>0</v>
      </c>
      <c r="AB550" s="196"/>
      <c r="AC550" s="233">
        <v>0</v>
      </c>
      <c r="AD550" s="234">
        <v>0</v>
      </c>
      <c r="AE550" s="302"/>
      <c r="AF550" s="224"/>
      <c r="AG550" s="242">
        <f t="shared" si="186"/>
        <v>0</v>
      </c>
      <c r="AH550" s="210">
        <f t="shared" si="187"/>
        <v>0</v>
      </c>
      <c r="AI550" s="196"/>
      <c r="AJ550" s="229">
        <f t="shared" si="190"/>
        <v>6471</v>
      </c>
      <c r="AK550" s="233">
        <v>0</v>
      </c>
      <c r="AL550" s="234">
        <v>0</v>
      </c>
      <c r="AM550" s="201">
        <f t="shared" si="188"/>
        <v>1370543.39</v>
      </c>
      <c r="AN550" s="209">
        <f t="shared" si="188"/>
        <v>96.8</v>
      </c>
      <c r="AO550" s="242">
        <f t="shared" si="196"/>
        <v>1370446.5899999999</v>
      </c>
      <c r="AP550" s="210">
        <f t="shared" si="196"/>
        <v>0</v>
      </c>
      <c r="AQ550" s="7"/>
      <c r="AR550" s="211">
        <f t="shared" si="192"/>
        <v>0</v>
      </c>
      <c r="AS550" s="212">
        <f t="shared" si="193"/>
        <v>0</v>
      </c>
      <c r="AT550" s="213">
        <f t="shared" si="194"/>
        <v>0</v>
      </c>
      <c r="AU550" s="7"/>
      <c r="AV550" s="7"/>
      <c r="AW550" s="214"/>
      <c r="AX550" s="214"/>
      <c r="AY550" s="7"/>
      <c r="AZ550" s="7"/>
      <c r="BA550" s="7"/>
      <c r="BB550" s="7"/>
      <c r="BC550" s="7"/>
      <c r="BD550" s="7"/>
    </row>
    <row r="551" spans="1:56" x14ac:dyDescent="0.25">
      <c r="A551" s="218">
        <f>2+A550</f>
        <v>6473</v>
      </c>
      <c r="B551" s="220" t="s">
        <v>585</v>
      </c>
      <c r="C551" s="220"/>
      <c r="D551" s="220"/>
      <c r="E551" s="220"/>
      <c r="F551" s="220"/>
      <c r="G551" s="220"/>
      <c r="H551" s="220"/>
      <c r="I551" s="220"/>
      <c r="J551" s="220"/>
      <c r="K551" s="220"/>
      <c r="L551" s="221"/>
      <c r="M551" s="196" t="s">
        <v>56</v>
      </c>
      <c r="N551" s="222">
        <f t="shared" si="191"/>
        <v>6473</v>
      </c>
      <c r="O551" s="233">
        <v>0</v>
      </c>
      <c r="P551" s="234">
        <v>0</v>
      </c>
      <c r="Q551" s="200"/>
      <c r="R551" s="199"/>
      <c r="S551" s="242">
        <f t="shared" si="184"/>
        <v>0</v>
      </c>
      <c r="T551" s="210">
        <f t="shared" si="185"/>
        <v>0</v>
      </c>
      <c r="U551" s="196"/>
      <c r="V551" s="225">
        <v>0</v>
      </c>
      <c r="W551" s="226">
        <v>0</v>
      </c>
      <c r="X551" s="227">
        <v>0</v>
      </c>
      <c r="Y551" s="226">
        <v>0</v>
      </c>
      <c r="Z551" s="227">
        <v>0</v>
      </c>
      <c r="AA551" s="228">
        <v>0</v>
      </c>
      <c r="AB551" s="196"/>
      <c r="AC551" s="233">
        <v>0</v>
      </c>
      <c r="AD551" s="234">
        <v>0</v>
      </c>
      <c r="AE551" s="302"/>
      <c r="AF551" s="224"/>
      <c r="AG551" s="242">
        <f t="shared" si="186"/>
        <v>0</v>
      </c>
      <c r="AH551" s="210">
        <f t="shared" si="187"/>
        <v>0</v>
      </c>
      <c r="AI551" s="196"/>
      <c r="AJ551" s="229">
        <f t="shared" si="190"/>
        <v>6473</v>
      </c>
      <c r="AK551" s="233">
        <v>0</v>
      </c>
      <c r="AL551" s="234">
        <v>0</v>
      </c>
      <c r="AM551" s="201">
        <f t="shared" si="188"/>
        <v>0</v>
      </c>
      <c r="AN551" s="209">
        <f t="shared" si="188"/>
        <v>0</v>
      </c>
      <c r="AO551" s="242">
        <f t="shared" si="196"/>
        <v>0</v>
      </c>
      <c r="AP551" s="210">
        <f t="shared" si="196"/>
        <v>0</v>
      </c>
      <c r="AQ551" s="7"/>
      <c r="AR551" s="211">
        <f t="shared" si="192"/>
        <v>0</v>
      </c>
      <c r="AS551" s="212">
        <f t="shared" si="193"/>
        <v>0</v>
      </c>
      <c r="AT551" s="213">
        <f t="shared" si="194"/>
        <v>0</v>
      </c>
      <c r="AU551" s="7"/>
      <c r="AV551" s="7"/>
      <c r="AW551" s="214"/>
      <c r="AX551" s="214"/>
      <c r="AY551" s="7"/>
      <c r="AZ551" s="7"/>
      <c r="BA551" s="7"/>
      <c r="BB551" s="7"/>
      <c r="BC551" s="7"/>
      <c r="BD551" s="7"/>
    </row>
    <row r="552" spans="1:56" x14ac:dyDescent="0.25">
      <c r="A552" s="218">
        <f>2+A551</f>
        <v>6475</v>
      </c>
      <c r="B552" s="220" t="s">
        <v>586</v>
      </c>
      <c r="C552" s="220"/>
      <c r="D552" s="220"/>
      <c r="E552" s="220"/>
      <c r="F552" s="220"/>
      <c r="G552" s="220"/>
      <c r="H552" s="220"/>
      <c r="I552" s="220"/>
      <c r="J552" s="220"/>
      <c r="K552" s="220"/>
      <c r="L552" s="221"/>
      <c r="M552" s="196" t="s">
        <v>56</v>
      </c>
      <c r="N552" s="222">
        <f t="shared" si="191"/>
        <v>6475</v>
      </c>
      <c r="O552" s="233">
        <v>0</v>
      </c>
      <c r="P552" s="234">
        <v>0</v>
      </c>
      <c r="Q552" s="200"/>
      <c r="R552" s="199"/>
      <c r="S552" s="242">
        <f t="shared" si="184"/>
        <v>0</v>
      </c>
      <c r="T552" s="210">
        <f t="shared" si="185"/>
        <v>0</v>
      </c>
      <c r="U552" s="196"/>
      <c r="V552" s="225">
        <v>0</v>
      </c>
      <c r="W552" s="226">
        <v>0</v>
      </c>
      <c r="X552" s="227">
        <v>3532471.28</v>
      </c>
      <c r="Y552" s="226">
        <v>-128589</v>
      </c>
      <c r="Z552" s="227">
        <v>3661060.28</v>
      </c>
      <c r="AA552" s="228">
        <v>0</v>
      </c>
      <c r="AB552" s="196"/>
      <c r="AC552" s="233">
        <v>0</v>
      </c>
      <c r="AD552" s="234">
        <v>0</v>
      </c>
      <c r="AE552" s="302"/>
      <c r="AF552" s="224"/>
      <c r="AG552" s="242">
        <f t="shared" si="186"/>
        <v>0</v>
      </c>
      <c r="AH552" s="210">
        <f t="shared" si="187"/>
        <v>0</v>
      </c>
      <c r="AI552" s="196"/>
      <c r="AJ552" s="229">
        <f t="shared" si="190"/>
        <v>6475</v>
      </c>
      <c r="AK552" s="233">
        <v>0</v>
      </c>
      <c r="AL552" s="234">
        <v>0</v>
      </c>
      <c r="AM552" s="201">
        <f t="shared" si="188"/>
        <v>3532471.28</v>
      </c>
      <c r="AN552" s="209">
        <f t="shared" si="188"/>
        <v>-128589</v>
      </c>
      <c r="AO552" s="242">
        <f t="shared" si="196"/>
        <v>3661060.28</v>
      </c>
      <c r="AP552" s="210">
        <f t="shared" si="196"/>
        <v>0</v>
      </c>
      <c r="AQ552" s="7"/>
      <c r="AR552" s="211">
        <f t="shared" si="192"/>
        <v>0</v>
      </c>
      <c r="AS552" s="212">
        <f t="shared" si="193"/>
        <v>0</v>
      </c>
      <c r="AT552" s="213">
        <f t="shared" si="194"/>
        <v>0</v>
      </c>
      <c r="AU552" s="7"/>
      <c r="AV552" s="7"/>
      <c r="AW552" s="214"/>
      <c r="AX552" s="214"/>
      <c r="AY552" s="7"/>
      <c r="AZ552" s="7"/>
      <c r="BA552" s="7"/>
      <c r="BB552" s="7"/>
      <c r="BC552" s="7"/>
      <c r="BD552" s="7"/>
    </row>
    <row r="553" spans="1:56" x14ac:dyDescent="0.25">
      <c r="A553" s="218">
        <f>2+A552</f>
        <v>6477</v>
      </c>
      <c r="B553" s="220" t="s">
        <v>587</v>
      </c>
      <c r="C553" s="220"/>
      <c r="D553" s="220"/>
      <c r="E553" s="220"/>
      <c r="F553" s="220"/>
      <c r="G553" s="220"/>
      <c r="H553" s="220"/>
      <c r="I553" s="220"/>
      <c r="J553" s="220"/>
      <c r="K553" s="220"/>
      <c r="L553" s="221"/>
      <c r="M553" s="196" t="s">
        <v>56</v>
      </c>
      <c r="N553" s="222">
        <f t="shared" si="191"/>
        <v>6477</v>
      </c>
      <c r="O553" s="233">
        <v>0</v>
      </c>
      <c r="P553" s="234">
        <v>0</v>
      </c>
      <c r="Q553" s="200"/>
      <c r="R553" s="199"/>
      <c r="S553" s="242">
        <f t="shared" si="184"/>
        <v>0</v>
      </c>
      <c r="T553" s="210">
        <f t="shared" si="185"/>
        <v>0</v>
      </c>
      <c r="U553" s="196"/>
      <c r="V553" s="225">
        <v>0</v>
      </c>
      <c r="W553" s="226">
        <v>0</v>
      </c>
      <c r="X553" s="227">
        <v>0</v>
      </c>
      <c r="Y553" s="226">
        <v>0</v>
      </c>
      <c r="Z553" s="227">
        <v>0</v>
      </c>
      <c r="AA553" s="228">
        <v>0</v>
      </c>
      <c r="AB553" s="196"/>
      <c r="AC553" s="233">
        <v>0</v>
      </c>
      <c r="AD553" s="234">
        <v>0</v>
      </c>
      <c r="AE553" s="200"/>
      <c r="AF553" s="199"/>
      <c r="AG553" s="242">
        <f t="shared" si="186"/>
        <v>0</v>
      </c>
      <c r="AH553" s="210">
        <f t="shared" si="187"/>
        <v>0</v>
      </c>
      <c r="AI553" s="196"/>
      <c r="AJ553" s="229">
        <f t="shared" si="190"/>
        <v>6477</v>
      </c>
      <c r="AK553" s="233">
        <v>0</v>
      </c>
      <c r="AL553" s="234">
        <v>0</v>
      </c>
      <c r="AM553" s="201">
        <f t="shared" si="188"/>
        <v>0</v>
      </c>
      <c r="AN553" s="209">
        <f t="shared" si="188"/>
        <v>0</v>
      </c>
      <c r="AO553" s="242">
        <f t="shared" si="196"/>
        <v>0</v>
      </c>
      <c r="AP553" s="210">
        <f t="shared" si="196"/>
        <v>0</v>
      </c>
      <c r="AQ553" s="7"/>
      <c r="AR553" s="211">
        <f t="shared" si="192"/>
        <v>0</v>
      </c>
      <c r="AS553" s="212">
        <f t="shared" si="193"/>
        <v>0</v>
      </c>
      <c r="AT553" s="213">
        <f t="shared" si="194"/>
        <v>0</v>
      </c>
      <c r="AU553" s="7"/>
      <c r="AV553" s="7"/>
      <c r="AW553" s="214"/>
      <c r="AX553" s="214"/>
      <c r="AY553" s="7"/>
      <c r="AZ553" s="7"/>
      <c r="BA553" s="7"/>
      <c r="BB553" s="7"/>
      <c r="BC553" s="7"/>
      <c r="BD553" s="7"/>
    </row>
    <row r="554" spans="1:56" x14ac:dyDescent="0.25">
      <c r="A554" s="218">
        <v>6479</v>
      </c>
      <c r="B554" s="220" t="s">
        <v>588</v>
      </c>
      <c r="C554" s="220"/>
      <c r="D554" s="220"/>
      <c r="E554" s="220"/>
      <c r="F554" s="220"/>
      <c r="G554" s="220"/>
      <c r="H554" s="220"/>
      <c r="I554" s="220"/>
      <c r="J554" s="220"/>
      <c r="K554" s="220"/>
      <c r="L554" s="221"/>
      <c r="M554" s="196" t="s">
        <v>56</v>
      </c>
      <c r="N554" s="222">
        <f>+A554</f>
        <v>6479</v>
      </c>
      <c r="O554" s="233">
        <v>0</v>
      </c>
      <c r="P554" s="234">
        <v>0</v>
      </c>
      <c r="Q554" s="200"/>
      <c r="R554" s="199"/>
      <c r="S554" s="242">
        <f>+IF(ABS(+O554+Q554)&gt;=ABS(P554+R554),+O554-P554+Q554-R554,0)</f>
        <v>0</v>
      </c>
      <c r="T554" s="210">
        <f>+IF(ABS(+O554+Q554)&lt;=ABS(P554+R554),-O554+P554-Q554+R554,0)</f>
        <v>0</v>
      </c>
      <c r="U554" s="196"/>
      <c r="V554" s="225">
        <v>0</v>
      </c>
      <c r="W554" s="226">
        <v>0</v>
      </c>
      <c r="X554" s="227">
        <v>0</v>
      </c>
      <c r="Y554" s="226">
        <v>0</v>
      </c>
      <c r="Z554" s="227">
        <v>0</v>
      </c>
      <c r="AA554" s="228">
        <v>0</v>
      </c>
      <c r="AB554" s="196"/>
      <c r="AC554" s="233">
        <v>0</v>
      </c>
      <c r="AD554" s="234">
        <v>0</v>
      </c>
      <c r="AE554" s="200"/>
      <c r="AF554" s="199"/>
      <c r="AG554" s="242">
        <f>+IF(ABS(+AC554+AE554)&gt;=ABS(AD554+AF554),+AC554-AD554+AE554-AF554,0)</f>
        <v>0</v>
      </c>
      <c r="AH554" s="210">
        <f>+IF(ABS(+AC554+AE554)&lt;=ABS(AD554+AF554),-AC554+AD554-AE554+AF554,0)</f>
        <v>0</v>
      </c>
      <c r="AI554" s="196"/>
      <c r="AJ554" s="229">
        <f>+N554</f>
        <v>6479</v>
      </c>
      <c r="AK554" s="233">
        <v>0</v>
      </c>
      <c r="AL554" s="234">
        <v>0</v>
      </c>
      <c r="AM554" s="201">
        <f t="shared" si="188"/>
        <v>0</v>
      </c>
      <c r="AN554" s="209">
        <f t="shared" si="188"/>
        <v>0</v>
      </c>
      <c r="AO554" s="242">
        <f t="shared" si="196"/>
        <v>0</v>
      </c>
      <c r="AP554" s="210">
        <f t="shared" si="196"/>
        <v>0</v>
      </c>
      <c r="AQ554" s="7"/>
      <c r="AR554" s="211">
        <f>+ROUND(+SUM(AK554-AL554)-SUM(O554-P554)-SUM(V554-W554)-SUM(AC554-AD554),2)</f>
        <v>0</v>
      </c>
      <c r="AS554" s="212">
        <f>+ROUND(+SUM(AM554-AN554)-SUM(Q554-R554)-SUM(X554-Y554)-SUM(AE554-AF554),2)</f>
        <v>0</v>
      </c>
      <c r="AT554" s="213">
        <f>+ROUND(+SUM(AO554-AP554)-SUM(S554-T554)-SUM(Z554-AA554)-SUM(AG554-AH554),2)</f>
        <v>0</v>
      </c>
      <c r="AU554" s="7"/>
      <c r="AV554" s="7"/>
      <c r="AW554" s="214"/>
      <c r="AX554" s="214"/>
      <c r="AY554" s="7"/>
      <c r="AZ554" s="7"/>
      <c r="BA554" s="7"/>
      <c r="BB554" s="7"/>
      <c r="BC554" s="7"/>
      <c r="BD554" s="7"/>
    </row>
    <row r="555" spans="1:56" x14ac:dyDescent="0.25">
      <c r="A555" s="218">
        <v>6480</v>
      </c>
      <c r="B555" s="220" t="s">
        <v>589</v>
      </c>
      <c r="C555" s="220"/>
      <c r="D555" s="220"/>
      <c r="E555" s="220"/>
      <c r="F555" s="220"/>
      <c r="G555" s="220"/>
      <c r="H555" s="220"/>
      <c r="I555" s="220"/>
      <c r="J555" s="220"/>
      <c r="K555" s="220"/>
      <c r="L555" s="221"/>
      <c r="M555" s="196" t="s">
        <v>56</v>
      </c>
      <c r="N555" s="222">
        <f>+A555</f>
        <v>6480</v>
      </c>
      <c r="O555" s="233">
        <v>0</v>
      </c>
      <c r="P555" s="234">
        <v>0</v>
      </c>
      <c r="Q555" s="200"/>
      <c r="R555" s="199"/>
      <c r="S555" s="242">
        <f>+IF(ABS(+O555+Q555)&gt;=ABS(P555+R555),+O555-P555+Q555-R555,0)</f>
        <v>0</v>
      </c>
      <c r="T555" s="210">
        <f>+IF(ABS(+O555+Q555)&lt;=ABS(P555+R555),-O555+P555-Q555+R555,0)</f>
        <v>0</v>
      </c>
      <c r="U555" s="196"/>
      <c r="V555" s="225">
        <v>0</v>
      </c>
      <c r="W555" s="226">
        <v>0</v>
      </c>
      <c r="X555" s="227">
        <v>0</v>
      </c>
      <c r="Y555" s="226">
        <v>0</v>
      </c>
      <c r="Z555" s="227">
        <v>0</v>
      </c>
      <c r="AA555" s="228">
        <v>0</v>
      </c>
      <c r="AB555" s="196"/>
      <c r="AC555" s="233">
        <v>0</v>
      </c>
      <c r="AD555" s="234">
        <v>0</v>
      </c>
      <c r="AE555" s="302"/>
      <c r="AF555" s="224"/>
      <c r="AG555" s="242">
        <f>+IF(ABS(+AC555+AE555)&gt;=ABS(AD555+AF555),+AC555-AD555+AE555-AF555,0)</f>
        <v>0</v>
      </c>
      <c r="AH555" s="210">
        <f>+IF(ABS(+AC555+AE555)&lt;=ABS(AD555+AF555),-AC555+AD555-AE555+AF555,0)</f>
        <v>0</v>
      </c>
      <c r="AI555" s="196"/>
      <c r="AJ555" s="229">
        <f>+N555</f>
        <v>6480</v>
      </c>
      <c r="AK555" s="233">
        <v>0</v>
      </c>
      <c r="AL555" s="234">
        <v>0</v>
      </c>
      <c r="AM555" s="201">
        <f>+ROUND(+Q555+X555+AE555,2)</f>
        <v>0</v>
      </c>
      <c r="AN555" s="209">
        <f>+ROUND(+R555+Y555+AF555,2)</f>
        <v>0</v>
      </c>
      <c r="AO555" s="242">
        <f t="shared" si="196"/>
        <v>0</v>
      </c>
      <c r="AP555" s="210">
        <f t="shared" si="196"/>
        <v>0</v>
      </c>
      <c r="AQ555" s="7"/>
      <c r="AR555" s="211">
        <f>+ROUND(+SUM(AK555-AL555)-SUM(O555-P555)-SUM(V555-W555)-SUM(AC555-AD555),2)</f>
        <v>0</v>
      </c>
      <c r="AS555" s="212">
        <f>+ROUND(+SUM(AM555-AN555)-SUM(Q555-R555)-SUM(X555-Y555)-SUM(AE555-AF555),2)</f>
        <v>0</v>
      </c>
      <c r="AT555" s="213">
        <f>+ROUND(+SUM(AO555-AP555)-SUM(S555-T555)-SUM(Z555-AA555)-SUM(AG555-AH555),2)</f>
        <v>0</v>
      </c>
      <c r="AU555" s="7"/>
      <c r="AV555" s="7"/>
      <c r="AW555" s="214"/>
      <c r="AX555" s="214"/>
      <c r="AY555" s="7"/>
      <c r="AZ555" s="7"/>
      <c r="BA555" s="7"/>
      <c r="BB555" s="7"/>
      <c r="BC555" s="7"/>
      <c r="BD555" s="7"/>
    </row>
    <row r="556" spans="1:56" x14ac:dyDescent="0.25">
      <c r="A556" s="218">
        <v>6481</v>
      </c>
      <c r="B556" s="220" t="s">
        <v>590</v>
      </c>
      <c r="C556" s="220"/>
      <c r="D556" s="220"/>
      <c r="E556" s="220"/>
      <c r="F556" s="220"/>
      <c r="G556" s="220"/>
      <c r="H556" s="220"/>
      <c r="I556" s="220"/>
      <c r="J556" s="220"/>
      <c r="K556" s="220"/>
      <c r="L556" s="221"/>
      <c r="M556" s="196" t="s">
        <v>56</v>
      </c>
      <c r="N556" s="222">
        <f t="shared" si="191"/>
        <v>6481</v>
      </c>
      <c r="O556" s="233">
        <v>0</v>
      </c>
      <c r="P556" s="234">
        <v>0</v>
      </c>
      <c r="Q556" s="200"/>
      <c r="R556" s="199"/>
      <c r="S556" s="242">
        <f t="shared" si="184"/>
        <v>0</v>
      </c>
      <c r="T556" s="210">
        <f t="shared" si="185"/>
        <v>0</v>
      </c>
      <c r="U556" s="196"/>
      <c r="V556" s="225">
        <v>0</v>
      </c>
      <c r="W556" s="226">
        <v>0</v>
      </c>
      <c r="X556" s="227">
        <v>0</v>
      </c>
      <c r="Y556" s="226">
        <v>0</v>
      </c>
      <c r="Z556" s="227">
        <v>0</v>
      </c>
      <c r="AA556" s="228">
        <v>0</v>
      </c>
      <c r="AB556" s="196"/>
      <c r="AC556" s="233">
        <v>0</v>
      </c>
      <c r="AD556" s="234">
        <v>0</v>
      </c>
      <c r="AE556" s="302"/>
      <c r="AF556" s="224"/>
      <c r="AG556" s="242">
        <f t="shared" si="186"/>
        <v>0</v>
      </c>
      <c r="AH556" s="210">
        <f t="shared" si="187"/>
        <v>0</v>
      </c>
      <c r="AI556" s="196"/>
      <c r="AJ556" s="229">
        <f t="shared" si="190"/>
        <v>6481</v>
      </c>
      <c r="AK556" s="233">
        <v>0</v>
      </c>
      <c r="AL556" s="234">
        <v>0</v>
      </c>
      <c r="AM556" s="201">
        <f t="shared" si="188"/>
        <v>0</v>
      </c>
      <c r="AN556" s="209">
        <f t="shared" si="188"/>
        <v>0</v>
      </c>
      <c r="AO556" s="242">
        <f t="shared" si="196"/>
        <v>0</v>
      </c>
      <c r="AP556" s="210">
        <f t="shared" si="196"/>
        <v>0</v>
      </c>
      <c r="AQ556" s="7"/>
      <c r="AR556" s="211">
        <f t="shared" si="192"/>
        <v>0</v>
      </c>
      <c r="AS556" s="212">
        <f t="shared" si="193"/>
        <v>0</v>
      </c>
      <c r="AT556" s="213">
        <f t="shared" si="194"/>
        <v>0</v>
      </c>
      <c r="AU556" s="7"/>
      <c r="AV556" s="7"/>
      <c r="AW556" s="214"/>
      <c r="AX556" s="214"/>
      <c r="AY556" s="7"/>
      <c r="AZ556" s="7"/>
      <c r="BA556" s="7"/>
      <c r="BB556" s="7"/>
      <c r="BC556" s="7"/>
      <c r="BD556" s="7"/>
    </row>
    <row r="557" spans="1:56" x14ac:dyDescent="0.25">
      <c r="A557" s="218">
        <f>2+A556</f>
        <v>6483</v>
      </c>
      <c r="B557" s="220" t="s">
        <v>591</v>
      </c>
      <c r="C557" s="220"/>
      <c r="D557" s="220"/>
      <c r="E557" s="220"/>
      <c r="F557" s="220"/>
      <c r="G557" s="220"/>
      <c r="H557" s="220"/>
      <c r="I557" s="220"/>
      <c r="J557" s="220"/>
      <c r="K557" s="220"/>
      <c r="L557" s="221"/>
      <c r="M557" s="196" t="s">
        <v>56</v>
      </c>
      <c r="N557" s="222">
        <f t="shared" si="191"/>
        <v>6483</v>
      </c>
      <c r="O557" s="233">
        <v>0</v>
      </c>
      <c r="P557" s="234">
        <v>0</v>
      </c>
      <c r="Q557" s="200"/>
      <c r="R557" s="199"/>
      <c r="S557" s="242">
        <f t="shared" si="184"/>
        <v>0</v>
      </c>
      <c r="T557" s="210">
        <f t="shared" si="185"/>
        <v>0</v>
      </c>
      <c r="U557" s="196"/>
      <c r="V557" s="225">
        <v>0</v>
      </c>
      <c r="W557" s="226">
        <v>0</v>
      </c>
      <c r="X557" s="227">
        <v>0</v>
      </c>
      <c r="Y557" s="226">
        <v>0</v>
      </c>
      <c r="Z557" s="227">
        <v>0</v>
      </c>
      <c r="AA557" s="228">
        <v>0</v>
      </c>
      <c r="AB557" s="196"/>
      <c r="AC557" s="233">
        <v>0</v>
      </c>
      <c r="AD557" s="234">
        <v>0</v>
      </c>
      <c r="AE557" s="302"/>
      <c r="AF557" s="224"/>
      <c r="AG557" s="242">
        <f t="shared" si="186"/>
        <v>0</v>
      </c>
      <c r="AH557" s="210">
        <f t="shared" si="187"/>
        <v>0</v>
      </c>
      <c r="AI557" s="196"/>
      <c r="AJ557" s="229">
        <f t="shared" si="190"/>
        <v>6483</v>
      </c>
      <c r="AK557" s="233">
        <v>0</v>
      </c>
      <c r="AL557" s="234">
        <v>0</v>
      </c>
      <c r="AM557" s="201">
        <f t="shared" si="188"/>
        <v>0</v>
      </c>
      <c r="AN557" s="209">
        <f t="shared" si="188"/>
        <v>0</v>
      </c>
      <c r="AO557" s="242">
        <f t="shared" si="196"/>
        <v>0</v>
      </c>
      <c r="AP557" s="210">
        <f t="shared" si="196"/>
        <v>0</v>
      </c>
      <c r="AQ557" s="7"/>
      <c r="AR557" s="211">
        <f t="shared" si="192"/>
        <v>0</v>
      </c>
      <c r="AS557" s="212">
        <f t="shared" si="193"/>
        <v>0</v>
      </c>
      <c r="AT557" s="213">
        <f t="shared" si="194"/>
        <v>0</v>
      </c>
      <c r="AU557" s="7"/>
      <c r="AV557" s="7"/>
      <c r="AW557" s="214"/>
      <c r="AX557" s="214"/>
      <c r="AY557" s="7"/>
      <c r="AZ557" s="7"/>
      <c r="BA557" s="7"/>
      <c r="BB557" s="7"/>
      <c r="BC557" s="7"/>
      <c r="BD557" s="7"/>
    </row>
    <row r="558" spans="1:56" x14ac:dyDescent="0.25">
      <c r="A558" s="218">
        <f>2+A557</f>
        <v>6485</v>
      </c>
      <c r="B558" s="220" t="s">
        <v>592</v>
      </c>
      <c r="C558" s="220"/>
      <c r="D558" s="220"/>
      <c r="E558" s="220"/>
      <c r="F558" s="220"/>
      <c r="G558" s="220"/>
      <c r="H558" s="220"/>
      <c r="I558" s="220"/>
      <c r="J558" s="220"/>
      <c r="K558" s="220"/>
      <c r="L558" s="221"/>
      <c r="M558" s="196" t="s">
        <v>56</v>
      </c>
      <c r="N558" s="222">
        <f t="shared" si="191"/>
        <v>6485</v>
      </c>
      <c r="O558" s="233">
        <v>0</v>
      </c>
      <c r="P558" s="234">
        <v>0</v>
      </c>
      <c r="Q558" s="200"/>
      <c r="R558" s="199"/>
      <c r="S558" s="242">
        <f t="shared" si="184"/>
        <v>0</v>
      </c>
      <c r="T558" s="210">
        <f t="shared" si="185"/>
        <v>0</v>
      </c>
      <c r="U558" s="196"/>
      <c r="V558" s="225">
        <v>0</v>
      </c>
      <c r="W558" s="226">
        <v>0</v>
      </c>
      <c r="X558" s="227">
        <v>0</v>
      </c>
      <c r="Y558" s="226">
        <v>0</v>
      </c>
      <c r="Z558" s="227">
        <v>0</v>
      </c>
      <c r="AA558" s="228">
        <v>0</v>
      </c>
      <c r="AB558" s="196"/>
      <c r="AC558" s="233">
        <v>0</v>
      </c>
      <c r="AD558" s="234">
        <v>0</v>
      </c>
      <c r="AE558" s="302"/>
      <c r="AF558" s="224"/>
      <c r="AG558" s="242">
        <f t="shared" si="186"/>
        <v>0</v>
      </c>
      <c r="AH558" s="210">
        <f t="shared" si="187"/>
        <v>0</v>
      </c>
      <c r="AI558" s="196"/>
      <c r="AJ558" s="229">
        <f t="shared" si="190"/>
        <v>6485</v>
      </c>
      <c r="AK558" s="233">
        <v>0</v>
      </c>
      <c r="AL558" s="234">
        <v>0</v>
      </c>
      <c r="AM558" s="201">
        <f t="shared" si="188"/>
        <v>0</v>
      </c>
      <c r="AN558" s="209">
        <f t="shared" si="188"/>
        <v>0</v>
      </c>
      <c r="AO558" s="242">
        <f t="shared" si="196"/>
        <v>0</v>
      </c>
      <c r="AP558" s="210">
        <f t="shared" si="196"/>
        <v>0</v>
      </c>
      <c r="AQ558" s="7"/>
      <c r="AR558" s="211">
        <f t="shared" si="192"/>
        <v>0</v>
      </c>
      <c r="AS558" s="212">
        <f t="shared" si="193"/>
        <v>0</v>
      </c>
      <c r="AT558" s="213">
        <f t="shared" si="194"/>
        <v>0</v>
      </c>
      <c r="AU558" s="7"/>
      <c r="AV558" s="7"/>
      <c r="AW558" s="214"/>
      <c r="AX558" s="214"/>
      <c r="AY558" s="7"/>
      <c r="AZ558" s="7"/>
      <c r="BA558" s="7"/>
      <c r="BB558" s="7"/>
      <c r="BC558" s="7"/>
      <c r="BD558" s="7"/>
    </row>
    <row r="559" spans="1:56" x14ac:dyDescent="0.25">
      <c r="A559" s="218">
        <f>2+A558</f>
        <v>6487</v>
      </c>
      <c r="B559" s="220" t="s">
        <v>593</v>
      </c>
      <c r="C559" s="220"/>
      <c r="D559" s="220"/>
      <c r="E559" s="220"/>
      <c r="F559" s="220"/>
      <c r="G559" s="220"/>
      <c r="H559" s="220"/>
      <c r="I559" s="220"/>
      <c r="J559" s="220"/>
      <c r="K559" s="220"/>
      <c r="L559" s="221"/>
      <c r="M559" s="196" t="s">
        <v>56</v>
      </c>
      <c r="N559" s="222">
        <f t="shared" si="191"/>
        <v>6487</v>
      </c>
      <c r="O559" s="233">
        <v>0</v>
      </c>
      <c r="P559" s="234">
        <v>0</v>
      </c>
      <c r="Q559" s="200"/>
      <c r="R559" s="199"/>
      <c r="S559" s="242">
        <f t="shared" si="184"/>
        <v>0</v>
      </c>
      <c r="T559" s="210">
        <f t="shared" si="185"/>
        <v>0</v>
      </c>
      <c r="U559" s="196"/>
      <c r="V559" s="225">
        <v>0</v>
      </c>
      <c r="W559" s="226">
        <v>0</v>
      </c>
      <c r="X559" s="227">
        <v>0</v>
      </c>
      <c r="Y559" s="226">
        <v>0</v>
      </c>
      <c r="Z559" s="227">
        <v>0</v>
      </c>
      <c r="AA559" s="228">
        <v>0</v>
      </c>
      <c r="AB559" s="196"/>
      <c r="AC559" s="233">
        <v>0</v>
      </c>
      <c r="AD559" s="234">
        <v>0</v>
      </c>
      <c r="AE559" s="200"/>
      <c r="AF559" s="199"/>
      <c r="AG559" s="242">
        <f t="shared" si="186"/>
        <v>0</v>
      </c>
      <c r="AH559" s="210">
        <f t="shared" si="187"/>
        <v>0</v>
      </c>
      <c r="AI559" s="196"/>
      <c r="AJ559" s="229">
        <f t="shared" si="190"/>
        <v>6487</v>
      </c>
      <c r="AK559" s="233">
        <v>0</v>
      </c>
      <c r="AL559" s="234">
        <v>0</v>
      </c>
      <c r="AM559" s="201">
        <f t="shared" si="188"/>
        <v>0</v>
      </c>
      <c r="AN559" s="209">
        <f t="shared" si="188"/>
        <v>0</v>
      </c>
      <c r="AO559" s="242">
        <f t="shared" si="196"/>
        <v>0</v>
      </c>
      <c r="AP559" s="210">
        <f t="shared" si="196"/>
        <v>0</v>
      </c>
      <c r="AQ559" s="7"/>
      <c r="AR559" s="211">
        <f t="shared" si="192"/>
        <v>0</v>
      </c>
      <c r="AS559" s="212">
        <f t="shared" si="193"/>
        <v>0</v>
      </c>
      <c r="AT559" s="213">
        <f t="shared" si="194"/>
        <v>0</v>
      </c>
      <c r="AU559" s="7"/>
      <c r="AV559" s="7"/>
      <c r="AW559" s="214"/>
      <c r="AX559" s="214"/>
      <c r="AY559" s="7"/>
      <c r="AZ559" s="7"/>
      <c r="BA559" s="7"/>
      <c r="BB559" s="7"/>
      <c r="BC559" s="7"/>
      <c r="BD559" s="7"/>
    </row>
    <row r="560" spans="1:56" x14ac:dyDescent="0.25">
      <c r="A560" s="218">
        <v>6489</v>
      </c>
      <c r="B560" s="220" t="s">
        <v>594</v>
      </c>
      <c r="C560" s="220"/>
      <c r="D560" s="220"/>
      <c r="E560" s="220"/>
      <c r="F560" s="220"/>
      <c r="G560" s="220"/>
      <c r="H560" s="220"/>
      <c r="I560" s="220"/>
      <c r="J560" s="220"/>
      <c r="K560" s="220"/>
      <c r="L560" s="221"/>
      <c r="M560" s="196" t="s">
        <v>56</v>
      </c>
      <c r="N560" s="222">
        <f>+A560</f>
        <v>6489</v>
      </c>
      <c r="O560" s="233">
        <v>0</v>
      </c>
      <c r="P560" s="234">
        <v>0</v>
      </c>
      <c r="Q560" s="200"/>
      <c r="R560" s="199"/>
      <c r="S560" s="242">
        <f>+IF(ABS(+O560+Q560)&gt;=ABS(P560+R560),+O560-P560+Q560-R560,0)</f>
        <v>0</v>
      </c>
      <c r="T560" s="210">
        <f>+IF(ABS(+O560+Q560)&lt;=ABS(P560+R560),-O560+P560-Q560+R560,0)</f>
        <v>0</v>
      </c>
      <c r="U560" s="196"/>
      <c r="V560" s="225">
        <v>0</v>
      </c>
      <c r="W560" s="226">
        <v>0</v>
      </c>
      <c r="X560" s="227">
        <v>0</v>
      </c>
      <c r="Y560" s="226">
        <v>0</v>
      </c>
      <c r="Z560" s="227">
        <v>0</v>
      </c>
      <c r="AA560" s="228">
        <v>0</v>
      </c>
      <c r="AB560" s="196"/>
      <c r="AC560" s="233">
        <v>0</v>
      </c>
      <c r="AD560" s="234">
        <v>0</v>
      </c>
      <c r="AE560" s="200"/>
      <c r="AF560" s="199"/>
      <c r="AG560" s="242">
        <f>+IF(ABS(+AC560+AE560)&gt;=ABS(AD560+AF560),+AC560-AD560+AE560-AF560,0)</f>
        <v>0</v>
      </c>
      <c r="AH560" s="210">
        <f>+IF(ABS(+AC560+AE560)&lt;=ABS(AD560+AF560),-AC560+AD560-AE560+AF560,0)</f>
        <v>0</v>
      </c>
      <c r="AI560" s="196"/>
      <c r="AJ560" s="229">
        <f>+N560</f>
        <v>6489</v>
      </c>
      <c r="AK560" s="233">
        <v>0</v>
      </c>
      <c r="AL560" s="234">
        <v>0</v>
      </c>
      <c r="AM560" s="201">
        <f t="shared" si="188"/>
        <v>0</v>
      </c>
      <c r="AN560" s="209">
        <f t="shared" si="188"/>
        <v>0</v>
      </c>
      <c r="AO560" s="242">
        <f t="shared" si="196"/>
        <v>0</v>
      </c>
      <c r="AP560" s="210">
        <f t="shared" si="196"/>
        <v>0</v>
      </c>
      <c r="AQ560" s="7"/>
      <c r="AR560" s="211">
        <f>+ROUND(+SUM(AK560-AL560)-SUM(O560-P560)-SUM(V560-W560)-SUM(AC560-AD560),2)</f>
        <v>0</v>
      </c>
      <c r="AS560" s="212">
        <f>+ROUND(+SUM(AM560-AN560)-SUM(Q560-R560)-SUM(X560-Y560)-SUM(AE560-AF560),2)</f>
        <v>0</v>
      </c>
      <c r="AT560" s="213">
        <f>+ROUND(+SUM(AO560-AP560)-SUM(S560-T560)-SUM(Z560-AA560)-SUM(AG560-AH560),2)</f>
        <v>0</v>
      </c>
      <c r="AU560" s="7"/>
      <c r="AV560" s="7"/>
      <c r="AW560" s="214"/>
      <c r="AX560" s="214"/>
      <c r="AY560" s="7"/>
      <c r="AZ560" s="7"/>
      <c r="BA560" s="7"/>
      <c r="BB560" s="7"/>
      <c r="BC560" s="7"/>
      <c r="BD560" s="7"/>
    </row>
    <row r="561" spans="1:56" x14ac:dyDescent="0.25">
      <c r="A561" s="218">
        <v>6491</v>
      </c>
      <c r="B561" s="220" t="s">
        <v>595</v>
      </c>
      <c r="C561" s="220"/>
      <c r="D561" s="220"/>
      <c r="E561" s="220"/>
      <c r="F561" s="220"/>
      <c r="G561" s="220"/>
      <c r="H561" s="220"/>
      <c r="I561" s="220"/>
      <c r="J561" s="220"/>
      <c r="K561" s="220"/>
      <c r="L561" s="221"/>
      <c r="M561" s="196" t="s">
        <v>56</v>
      </c>
      <c r="N561" s="222">
        <f t="shared" si="191"/>
        <v>6491</v>
      </c>
      <c r="O561" s="233">
        <v>0</v>
      </c>
      <c r="P561" s="234">
        <v>0</v>
      </c>
      <c r="Q561" s="200"/>
      <c r="R561" s="199"/>
      <c r="S561" s="242">
        <f t="shared" si="184"/>
        <v>0</v>
      </c>
      <c r="T561" s="210">
        <f t="shared" si="185"/>
        <v>0</v>
      </c>
      <c r="U561" s="196"/>
      <c r="V561" s="225">
        <v>0</v>
      </c>
      <c r="W561" s="226">
        <v>0</v>
      </c>
      <c r="X561" s="227">
        <v>1025533.45</v>
      </c>
      <c r="Y561" s="226">
        <v>0</v>
      </c>
      <c r="Z561" s="227">
        <v>1025533.45</v>
      </c>
      <c r="AA561" s="228">
        <v>0</v>
      </c>
      <c r="AB561" s="196"/>
      <c r="AC561" s="233">
        <v>0</v>
      </c>
      <c r="AD561" s="234">
        <v>0</v>
      </c>
      <c r="AE561" s="302"/>
      <c r="AF561" s="224"/>
      <c r="AG561" s="242">
        <f t="shared" si="186"/>
        <v>0</v>
      </c>
      <c r="AH561" s="210">
        <f t="shared" si="187"/>
        <v>0</v>
      </c>
      <c r="AI561" s="196"/>
      <c r="AJ561" s="229">
        <f t="shared" si="190"/>
        <v>6491</v>
      </c>
      <c r="AK561" s="233">
        <v>0</v>
      </c>
      <c r="AL561" s="234">
        <v>0</v>
      </c>
      <c r="AM561" s="201">
        <f t="shared" si="188"/>
        <v>1025533.45</v>
      </c>
      <c r="AN561" s="209">
        <f t="shared" si="188"/>
        <v>0</v>
      </c>
      <c r="AO561" s="242">
        <f t="shared" si="196"/>
        <v>1025533.45</v>
      </c>
      <c r="AP561" s="210">
        <f t="shared" si="196"/>
        <v>0</v>
      </c>
      <c r="AQ561" s="7"/>
      <c r="AR561" s="211">
        <f t="shared" si="192"/>
        <v>0</v>
      </c>
      <c r="AS561" s="212">
        <f t="shared" si="193"/>
        <v>0</v>
      </c>
      <c r="AT561" s="213">
        <f t="shared" si="194"/>
        <v>0</v>
      </c>
      <c r="AU561" s="7"/>
      <c r="AV561" s="7"/>
      <c r="AW561" s="214"/>
      <c r="AX561" s="214"/>
      <c r="AY561" s="7"/>
      <c r="AZ561" s="7"/>
      <c r="BA561" s="7"/>
      <c r="BB561" s="7"/>
      <c r="BC561" s="7"/>
      <c r="BD561" s="7"/>
    </row>
    <row r="562" spans="1:56" x14ac:dyDescent="0.25">
      <c r="A562" s="218">
        <f>2+A561</f>
        <v>6493</v>
      </c>
      <c r="B562" s="220" t="s">
        <v>596</v>
      </c>
      <c r="C562" s="220"/>
      <c r="D562" s="220"/>
      <c r="E562" s="220"/>
      <c r="F562" s="220"/>
      <c r="G562" s="220"/>
      <c r="H562" s="220"/>
      <c r="I562" s="220"/>
      <c r="J562" s="220"/>
      <c r="K562" s="220"/>
      <c r="L562" s="221"/>
      <c r="M562" s="196" t="s">
        <v>56</v>
      </c>
      <c r="N562" s="222">
        <f t="shared" si="191"/>
        <v>6493</v>
      </c>
      <c r="O562" s="233">
        <v>0</v>
      </c>
      <c r="P562" s="234">
        <v>0</v>
      </c>
      <c r="Q562" s="200"/>
      <c r="R562" s="199"/>
      <c r="S562" s="242">
        <f t="shared" si="184"/>
        <v>0</v>
      </c>
      <c r="T562" s="210">
        <f t="shared" si="185"/>
        <v>0</v>
      </c>
      <c r="U562" s="196"/>
      <c r="V562" s="225">
        <v>0</v>
      </c>
      <c r="W562" s="226">
        <v>0</v>
      </c>
      <c r="X562" s="227">
        <v>0</v>
      </c>
      <c r="Y562" s="226">
        <v>0</v>
      </c>
      <c r="Z562" s="227">
        <v>0</v>
      </c>
      <c r="AA562" s="228">
        <v>0</v>
      </c>
      <c r="AB562" s="196"/>
      <c r="AC562" s="233">
        <v>0</v>
      </c>
      <c r="AD562" s="234">
        <v>0</v>
      </c>
      <c r="AE562" s="302"/>
      <c r="AF562" s="224"/>
      <c r="AG562" s="242">
        <f t="shared" si="186"/>
        <v>0</v>
      </c>
      <c r="AH562" s="210">
        <f t="shared" si="187"/>
        <v>0</v>
      </c>
      <c r="AI562" s="196"/>
      <c r="AJ562" s="229">
        <f t="shared" si="190"/>
        <v>6493</v>
      </c>
      <c r="AK562" s="233">
        <v>0</v>
      </c>
      <c r="AL562" s="234">
        <v>0</v>
      </c>
      <c r="AM562" s="201">
        <f t="shared" si="188"/>
        <v>0</v>
      </c>
      <c r="AN562" s="209">
        <f t="shared" si="188"/>
        <v>0</v>
      </c>
      <c r="AO562" s="242">
        <f t="shared" si="196"/>
        <v>0</v>
      </c>
      <c r="AP562" s="210">
        <f t="shared" si="196"/>
        <v>0</v>
      </c>
      <c r="AQ562" s="7"/>
      <c r="AR562" s="211">
        <f t="shared" si="192"/>
        <v>0</v>
      </c>
      <c r="AS562" s="212">
        <f t="shared" si="193"/>
        <v>0</v>
      </c>
      <c r="AT562" s="213">
        <f t="shared" si="194"/>
        <v>0</v>
      </c>
      <c r="AU562" s="7"/>
      <c r="AV562" s="7"/>
      <c r="AW562" s="214"/>
      <c r="AX562" s="214"/>
      <c r="AY562" s="7"/>
      <c r="AZ562" s="7"/>
      <c r="BA562" s="7"/>
      <c r="BB562" s="7"/>
      <c r="BC562" s="7"/>
      <c r="BD562" s="7"/>
    </row>
    <row r="563" spans="1:56" x14ac:dyDescent="0.25">
      <c r="A563" s="218">
        <f>2+A562</f>
        <v>6495</v>
      </c>
      <c r="B563" s="220" t="s">
        <v>597</v>
      </c>
      <c r="C563" s="220"/>
      <c r="D563" s="220"/>
      <c r="E563" s="220"/>
      <c r="F563" s="220"/>
      <c r="G563" s="220"/>
      <c r="H563" s="220"/>
      <c r="I563" s="220"/>
      <c r="J563" s="220"/>
      <c r="K563" s="220"/>
      <c r="L563" s="221"/>
      <c r="M563" s="196" t="s">
        <v>56</v>
      </c>
      <c r="N563" s="222">
        <f t="shared" si="191"/>
        <v>6495</v>
      </c>
      <c r="O563" s="233">
        <v>0</v>
      </c>
      <c r="P563" s="234">
        <v>0</v>
      </c>
      <c r="Q563" s="200"/>
      <c r="R563" s="199"/>
      <c r="S563" s="242">
        <f t="shared" si="184"/>
        <v>0</v>
      </c>
      <c r="T563" s="210">
        <f t="shared" si="185"/>
        <v>0</v>
      </c>
      <c r="U563" s="196"/>
      <c r="V563" s="225">
        <v>0</v>
      </c>
      <c r="W563" s="226">
        <v>0</v>
      </c>
      <c r="X563" s="227">
        <v>534583.43000000005</v>
      </c>
      <c r="Y563" s="226">
        <v>3860.07</v>
      </c>
      <c r="Z563" s="227">
        <v>530723.3600000001</v>
      </c>
      <c r="AA563" s="228">
        <v>0</v>
      </c>
      <c r="AB563" s="196"/>
      <c r="AC563" s="233">
        <v>0</v>
      </c>
      <c r="AD563" s="234">
        <v>0</v>
      </c>
      <c r="AE563" s="302"/>
      <c r="AF563" s="224"/>
      <c r="AG563" s="242">
        <f t="shared" si="186"/>
        <v>0</v>
      </c>
      <c r="AH563" s="210">
        <f t="shared" si="187"/>
        <v>0</v>
      </c>
      <c r="AI563" s="196"/>
      <c r="AJ563" s="229">
        <f t="shared" si="190"/>
        <v>6495</v>
      </c>
      <c r="AK563" s="233">
        <v>0</v>
      </c>
      <c r="AL563" s="234">
        <v>0</v>
      </c>
      <c r="AM563" s="201">
        <f t="shared" si="188"/>
        <v>534583.43000000005</v>
      </c>
      <c r="AN563" s="209">
        <f t="shared" si="188"/>
        <v>3860.07</v>
      </c>
      <c r="AO563" s="242">
        <f t="shared" si="196"/>
        <v>530723.3600000001</v>
      </c>
      <c r="AP563" s="210">
        <f t="shared" si="196"/>
        <v>0</v>
      </c>
      <c r="AQ563" s="7"/>
      <c r="AR563" s="211">
        <f t="shared" si="192"/>
        <v>0</v>
      </c>
      <c r="AS563" s="212">
        <f t="shared" si="193"/>
        <v>0</v>
      </c>
      <c r="AT563" s="213">
        <f t="shared" si="194"/>
        <v>0</v>
      </c>
      <c r="AU563" s="7"/>
      <c r="AV563" s="7"/>
      <c r="AW563" s="214"/>
      <c r="AX563" s="214"/>
      <c r="AY563" s="7"/>
      <c r="AZ563" s="7"/>
      <c r="BA563" s="7"/>
      <c r="BB563" s="7"/>
      <c r="BC563" s="7"/>
      <c r="BD563" s="7"/>
    </row>
    <row r="564" spans="1:56" x14ac:dyDescent="0.25">
      <c r="A564" s="218">
        <f>2+A563</f>
        <v>6497</v>
      </c>
      <c r="B564" s="220" t="s">
        <v>598</v>
      </c>
      <c r="C564" s="220"/>
      <c r="D564" s="220"/>
      <c r="E564" s="220"/>
      <c r="F564" s="220"/>
      <c r="G564" s="220"/>
      <c r="H564" s="220"/>
      <c r="I564" s="220"/>
      <c r="J564" s="220"/>
      <c r="K564" s="220"/>
      <c r="L564" s="221"/>
      <c r="M564" s="196" t="s">
        <v>56</v>
      </c>
      <c r="N564" s="222">
        <f t="shared" si="191"/>
        <v>6497</v>
      </c>
      <c r="O564" s="233">
        <v>0</v>
      </c>
      <c r="P564" s="234">
        <v>0</v>
      </c>
      <c r="Q564" s="200"/>
      <c r="R564" s="199"/>
      <c r="S564" s="242">
        <f t="shared" si="184"/>
        <v>0</v>
      </c>
      <c r="T564" s="210">
        <f t="shared" si="185"/>
        <v>0</v>
      </c>
      <c r="U564" s="196"/>
      <c r="V564" s="225">
        <v>0</v>
      </c>
      <c r="W564" s="226">
        <v>0</v>
      </c>
      <c r="X564" s="227">
        <v>0</v>
      </c>
      <c r="Y564" s="226">
        <v>0</v>
      </c>
      <c r="Z564" s="227">
        <v>0</v>
      </c>
      <c r="AA564" s="228">
        <v>0</v>
      </c>
      <c r="AB564" s="196"/>
      <c r="AC564" s="233">
        <v>0</v>
      </c>
      <c r="AD564" s="234">
        <v>0</v>
      </c>
      <c r="AE564" s="302"/>
      <c r="AF564" s="224"/>
      <c r="AG564" s="242">
        <f t="shared" si="186"/>
        <v>0</v>
      </c>
      <c r="AH564" s="210">
        <f t="shared" si="187"/>
        <v>0</v>
      </c>
      <c r="AI564" s="196"/>
      <c r="AJ564" s="229">
        <f t="shared" si="190"/>
        <v>6497</v>
      </c>
      <c r="AK564" s="233">
        <v>0</v>
      </c>
      <c r="AL564" s="234">
        <v>0</v>
      </c>
      <c r="AM564" s="201">
        <f t="shared" si="188"/>
        <v>0</v>
      </c>
      <c r="AN564" s="209">
        <f t="shared" si="188"/>
        <v>0</v>
      </c>
      <c r="AO564" s="242">
        <f t="shared" si="196"/>
        <v>0</v>
      </c>
      <c r="AP564" s="210">
        <f t="shared" si="196"/>
        <v>0</v>
      </c>
      <c r="AQ564" s="7"/>
      <c r="AR564" s="211">
        <f t="shared" si="192"/>
        <v>0</v>
      </c>
      <c r="AS564" s="212">
        <f t="shared" si="193"/>
        <v>0</v>
      </c>
      <c r="AT564" s="213">
        <f t="shared" si="194"/>
        <v>0</v>
      </c>
      <c r="AU564" s="7"/>
      <c r="AV564" s="7"/>
      <c r="AW564" s="214"/>
      <c r="AX564" s="214"/>
      <c r="AY564" s="7"/>
      <c r="AZ564" s="7"/>
      <c r="BA564" s="7"/>
      <c r="BB564" s="7"/>
      <c r="BC564" s="7"/>
      <c r="BD564" s="7"/>
    </row>
    <row r="565" spans="1:56" x14ac:dyDescent="0.25">
      <c r="A565" s="218">
        <v>6499</v>
      </c>
      <c r="B565" s="220" t="s">
        <v>599</v>
      </c>
      <c r="C565" s="220"/>
      <c r="D565" s="220"/>
      <c r="E565" s="220"/>
      <c r="F565" s="220"/>
      <c r="G565" s="220"/>
      <c r="H565" s="220"/>
      <c r="I565" s="220"/>
      <c r="J565" s="220"/>
      <c r="K565" s="220"/>
      <c r="L565" s="221"/>
      <c r="M565" s="196" t="s">
        <v>56</v>
      </c>
      <c r="N565" s="222">
        <f>+A565</f>
        <v>6499</v>
      </c>
      <c r="O565" s="233">
        <v>0</v>
      </c>
      <c r="P565" s="234">
        <v>0</v>
      </c>
      <c r="Q565" s="200"/>
      <c r="R565" s="199"/>
      <c r="S565" s="242">
        <f>+IF(ABS(+O565+Q565)&gt;=ABS(P565+R565),+O565-P565+Q565-R565,0)</f>
        <v>0</v>
      </c>
      <c r="T565" s="210">
        <f>+IF(ABS(+O565+Q565)&lt;=ABS(P565+R565),-O565+P565-Q565+R565,0)</f>
        <v>0</v>
      </c>
      <c r="U565" s="196"/>
      <c r="V565" s="225">
        <v>0</v>
      </c>
      <c r="W565" s="226">
        <v>0</v>
      </c>
      <c r="X565" s="227">
        <v>0</v>
      </c>
      <c r="Y565" s="226">
        <v>0</v>
      </c>
      <c r="Z565" s="227">
        <v>0</v>
      </c>
      <c r="AA565" s="228">
        <v>0</v>
      </c>
      <c r="AB565" s="196"/>
      <c r="AC565" s="233">
        <v>0</v>
      </c>
      <c r="AD565" s="234">
        <v>0</v>
      </c>
      <c r="AE565" s="302"/>
      <c r="AF565" s="224"/>
      <c r="AG565" s="242">
        <f>+IF(ABS(+AC565+AE565)&gt;=ABS(AD565+AF565),+AC565-AD565+AE565-AF565,0)</f>
        <v>0</v>
      </c>
      <c r="AH565" s="210">
        <f>+IF(ABS(+AC565+AE565)&lt;=ABS(AD565+AF565),-AC565+AD565-AE565+AF565,0)</f>
        <v>0</v>
      </c>
      <c r="AI565" s="196"/>
      <c r="AJ565" s="229">
        <f>+N565</f>
        <v>6499</v>
      </c>
      <c r="AK565" s="233">
        <v>0</v>
      </c>
      <c r="AL565" s="234">
        <v>0</v>
      </c>
      <c r="AM565" s="201">
        <f>+ROUND(+Q565+X565+AE565,2)</f>
        <v>0</v>
      </c>
      <c r="AN565" s="209">
        <f>+ROUND(+R565+Y565+AF565,2)</f>
        <v>0</v>
      </c>
      <c r="AO565" s="242">
        <f t="shared" si="196"/>
        <v>0</v>
      </c>
      <c r="AP565" s="210">
        <f t="shared" si="196"/>
        <v>0</v>
      </c>
      <c r="AQ565" s="7"/>
      <c r="AR565" s="211">
        <f>+ROUND(+SUM(AK565-AL565)-SUM(O565-P565)-SUM(V565-W565)-SUM(AC565-AD565),2)</f>
        <v>0</v>
      </c>
      <c r="AS565" s="212">
        <f>+ROUND(+SUM(AM565-AN565)-SUM(Q565-R565)-SUM(X565-Y565)-SUM(AE565-AF565),2)</f>
        <v>0</v>
      </c>
      <c r="AT565" s="213">
        <f>+ROUND(+SUM(AO565-AP565)-SUM(S565-T565)-SUM(Z565-AA565)-SUM(AG565-AH565),2)</f>
        <v>0</v>
      </c>
      <c r="AU565" s="7"/>
      <c r="AV565" s="7"/>
      <c r="AW565" s="214"/>
      <c r="AX565" s="214"/>
      <c r="AY565" s="7"/>
      <c r="AZ565" s="7"/>
      <c r="BA565" s="7"/>
      <c r="BB565" s="7"/>
      <c r="BC565" s="7"/>
      <c r="BD565" s="7"/>
    </row>
    <row r="566" spans="1:56" x14ac:dyDescent="0.25">
      <c r="A566" s="218">
        <v>6501</v>
      </c>
      <c r="B566" s="336" t="s">
        <v>600</v>
      </c>
      <c r="C566" s="220"/>
      <c r="D566" s="220"/>
      <c r="E566" s="220"/>
      <c r="F566" s="220"/>
      <c r="G566" s="220"/>
      <c r="H566" s="220"/>
      <c r="I566" s="220"/>
      <c r="J566" s="220"/>
      <c r="K566" s="220"/>
      <c r="L566" s="221"/>
      <c r="M566" s="196" t="s">
        <v>56</v>
      </c>
      <c r="N566" s="222">
        <f t="shared" si="191"/>
        <v>6501</v>
      </c>
      <c r="O566" s="233">
        <v>0</v>
      </c>
      <c r="P566" s="234">
        <v>0</v>
      </c>
      <c r="Q566" s="200"/>
      <c r="R566" s="199"/>
      <c r="S566" s="235">
        <v>0</v>
      </c>
      <c r="T566" s="228">
        <f t="shared" si="185"/>
        <v>0</v>
      </c>
      <c r="U566" s="196"/>
      <c r="V566" s="225">
        <v>0</v>
      </c>
      <c r="W566" s="226">
        <v>0</v>
      </c>
      <c r="X566" s="227">
        <v>0</v>
      </c>
      <c r="Y566" s="226">
        <v>0</v>
      </c>
      <c r="Z566" s="227">
        <v>0</v>
      </c>
      <c r="AA566" s="228">
        <v>0</v>
      </c>
      <c r="AB566" s="196"/>
      <c r="AC566" s="233">
        <v>0</v>
      </c>
      <c r="AD566" s="234">
        <v>0</v>
      </c>
      <c r="AE566" s="302"/>
      <c r="AF566" s="199"/>
      <c r="AG566" s="235">
        <v>0</v>
      </c>
      <c r="AH566" s="228">
        <f>+IF(ABS(+AC566+AE566)&lt;=ABS(AD566+AF566),-AC566+AD566-AE566+AF566,0)</f>
        <v>0</v>
      </c>
      <c r="AI566" s="196"/>
      <c r="AJ566" s="229">
        <f t="shared" si="190"/>
        <v>6501</v>
      </c>
      <c r="AK566" s="233">
        <v>0</v>
      </c>
      <c r="AL566" s="234">
        <v>0</v>
      </c>
      <c r="AM566" s="201">
        <f t="shared" si="188"/>
        <v>0</v>
      </c>
      <c r="AN566" s="209">
        <f t="shared" si="188"/>
        <v>0</v>
      </c>
      <c r="AO566" s="235">
        <v>0</v>
      </c>
      <c r="AP566" s="228">
        <f t="shared" ref="AP566:AP572" si="197">+T566+AA566+AH566</f>
        <v>0</v>
      </c>
      <c r="AQ566" s="7"/>
      <c r="AR566" s="211">
        <f t="shared" si="192"/>
        <v>0</v>
      </c>
      <c r="AS566" s="212">
        <f t="shared" si="193"/>
        <v>0</v>
      </c>
      <c r="AT566" s="213">
        <f t="shared" si="194"/>
        <v>0</v>
      </c>
      <c r="AU566" s="7"/>
      <c r="AV566" s="238">
        <f>+IF(OR(+ROUND(O566,2)+ROUND(Q566,2)&gt;ROUND(P566,2)+ROUND(R566,2),+ABS(ROUND(O566,2)+ROUND(Q566,2))&gt;+ABS(ROUND(P566,2)+ROUND(R566,2))),+(ROUND(O566,2)+ROUND(Q566,2))-(ROUND(P566,2)+ROUND(R566,2)),0)</f>
        <v>0</v>
      </c>
      <c r="AW566" s="214"/>
      <c r="AX566" s="238">
        <f>+IF(OR(+ROUND(AC566,2)+ROUND(AE566,2)&gt;ROUND(AD566,2)+ROUND(AF566,2),+ABS(ROUND(AC566,2)+ROUND(AE566,2))&gt;+ABS(ROUND(AD566,2)+ROUND(AF566,2))),+(ROUND(AC566,2)+ROUND(AE566,2))-(ROUND(AD566,2)+ROUND(AF566,2)),0)</f>
        <v>0</v>
      </c>
      <c r="AY566" s="7"/>
      <c r="AZ566" s="7"/>
      <c r="BA566" s="7"/>
      <c r="BB566" s="7"/>
      <c r="BC566" s="7"/>
      <c r="BD566" s="7"/>
    </row>
    <row r="567" spans="1:56" x14ac:dyDescent="0.25">
      <c r="A567" s="218">
        <v>6502</v>
      </c>
      <c r="B567" s="336" t="s">
        <v>601</v>
      </c>
      <c r="C567" s="220"/>
      <c r="D567" s="220"/>
      <c r="E567" s="220"/>
      <c r="F567" s="220"/>
      <c r="G567" s="220"/>
      <c r="H567" s="220"/>
      <c r="I567" s="220"/>
      <c r="J567" s="220"/>
      <c r="K567" s="220"/>
      <c r="L567" s="221"/>
      <c r="M567" s="196" t="s">
        <v>56</v>
      </c>
      <c r="N567" s="222">
        <f t="shared" si="191"/>
        <v>6502</v>
      </c>
      <c r="O567" s="233">
        <v>0</v>
      </c>
      <c r="P567" s="234">
        <v>0</v>
      </c>
      <c r="Q567" s="200"/>
      <c r="R567" s="199"/>
      <c r="S567" s="235">
        <v>0</v>
      </c>
      <c r="T567" s="228">
        <f t="shared" si="185"/>
        <v>0</v>
      </c>
      <c r="U567" s="196"/>
      <c r="V567" s="225">
        <v>0</v>
      </c>
      <c r="W567" s="226">
        <v>0</v>
      </c>
      <c r="X567" s="227">
        <v>0</v>
      </c>
      <c r="Y567" s="226">
        <v>0</v>
      </c>
      <c r="Z567" s="227">
        <v>0</v>
      </c>
      <c r="AA567" s="228">
        <v>0</v>
      </c>
      <c r="AB567" s="196"/>
      <c r="AC567" s="233">
        <v>0</v>
      </c>
      <c r="AD567" s="234">
        <v>0</v>
      </c>
      <c r="AE567" s="302"/>
      <c r="AF567" s="199"/>
      <c r="AG567" s="235">
        <v>0</v>
      </c>
      <c r="AH567" s="228">
        <f>+IF(ABS(+AC567+AE567)&lt;=ABS(AD567+AF567),-AC567+AD567-AE567+AF567,0)</f>
        <v>0</v>
      </c>
      <c r="AI567" s="196"/>
      <c r="AJ567" s="229">
        <f t="shared" si="190"/>
        <v>6502</v>
      </c>
      <c r="AK567" s="233">
        <v>0</v>
      </c>
      <c r="AL567" s="234">
        <v>0</v>
      </c>
      <c r="AM567" s="201">
        <f t="shared" si="188"/>
        <v>0</v>
      </c>
      <c r="AN567" s="209">
        <f t="shared" si="188"/>
        <v>0</v>
      </c>
      <c r="AO567" s="235">
        <v>0</v>
      </c>
      <c r="AP567" s="228">
        <f t="shared" si="197"/>
        <v>0</v>
      </c>
      <c r="AQ567" s="7"/>
      <c r="AR567" s="211">
        <f t="shared" si="192"/>
        <v>0</v>
      </c>
      <c r="AS567" s="212">
        <f t="shared" si="193"/>
        <v>0</v>
      </c>
      <c r="AT567" s="213">
        <f t="shared" si="194"/>
        <v>0</v>
      </c>
      <c r="AU567" s="7"/>
      <c r="AV567" s="238">
        <f>+IF(OR(+ROUND(O567,2)+ROUND(Q567,2)&gt;ROUND(P567,2)+ROUND(R567,2),+ABS(ROUND(O567,2)+ROUND(Q567,2))&gt;+ABS(ROUND(P567,2)+ROUND(R567,2))),+(ROUND(O567,2)+ROUND(Q567,2))-(ROUND(P567,2)+ROUND(R567,2)),0)</f>
        <v>0</v>
      </c>
      <c r="AW567" s="214"/>
      <c r="AX567" s="238">
        <f>+IF(OR(+ROUND(AC567,2)+ROUND(AE567,2)&gt;ROUND(AD567,2)+ROUND(AF567,2),+ABS(ROUND(AC567,2)+ROUND(AE567,2))&gt;+ABS(ROUND(AD567,2)+ROUND(AF567,2))),+(ROUND(AC567,2)+ROUND(AE567,2))-(ROUND(AD567,2)+ROUND(AF567,2)),0)</f>
        <v>0</v>
      </c>
      <c r="AY567" s="7"/>
      <c r="AZ567" s="7"/>
      <c r="BA567" s="7"/>
      <c r="BB567" s="7"/>
      <c r="BC567" s="7"/>
      <c r="BD567" s="7"/>
    </row>
    <row r="568" spans="1:56" x14ac:dyDescent="0.25">
      <c r="A568" s="218">
        <v>6503</v>
      </c>
      <c r="B568" s="336" t="s">
        <v>602</v>
      </c>
      <c r="C568" s="220"/>
      <c r="D568" s="220"/>
      <c r="E568" s="220"/>
      <c r="F568" s="220"/>
      <c r="G568" s="220"/>
      <c r="H568" s="220"/>
      <c r="I568" s="220"/>
      <c r="J568" s="220"/>
      <c r="K568" s="220"/>
      <c r="L568" s="221"/>
      <c r="M568" s="196" t="s">
        <v>56</v>
      </c>
      <c r="N568" s="222">
        <f t="shared" si="191"/>
        <v>6503</v>
      </c>
      <c r="O568" s="233">
        <v>0</v>
      </c>
      <c r="P568" s="234">
        <v>0</v>
      </c>
      <c r="Q568" s="200"/>
      <c r="R568" s="199"/>
      <c r="S568" s="235">
        <v>0</v>
      </c>
      <c r="T568" s="228">
        <f t="shared" si="185"/>
        <v>0</v>
      </c>
      <c r="U568" s="196"/>
      <c r="V568" s="225">
        <v>0</v>
      </c>
      <c r="W568" s="226">
        <v>0</v>
      </c>
      <c r="X568" s="227">
        <v>0</v>
      </c>
      <c r="Y568" s="226">
        <v>0</v>
      </c>
      <c r="Z568" s="227">
        <v>0</v>
      </c>
      <c r="AA568" s="228">
        <v>0</v>
      </c>
      <c r="AB568" s="196"/>
      <c r="AC568" s="233">
        <v>0</v>
      </c>
      <c r="AD568" s="234">
        <v>0</v>
      </c>
      <c r="AE568" s="302"/>
      <c r="AF568" s="199"/>
      <c r="AG568" s="235">
        <v>0</v>
      </c>
      <c r="AH568" s="228">
        <f>+IF(ABS(+AC568+AE568)&lt;=ABS(AD568+AF568),-AC568+AD568-AE568+AF568,0)</f>
        <v>0</v>
      </c>
      <c r="AI568" s="196"/>
      <c r="AJ568" s="229">
        <f t="shared" si="190"/>
        <v>6503</v>
      </c>
      <c r="AK568" s="233">
        <v>0</v>
      </c>
      <c r="AL568" s="234">
        <v>0</v>
      </c>
      <c r="AM568" s="201">
        <f t="shared" si="188"/>
        <v>0</v>
      </c>
      <c r="AN568" s="209">
        <f t="shared" si="188"/>
        <v>0</v>
      </c>
      <c r="AO568" s="235">
        <v>0</v>
      </c>
      <c r="AP568" s="228">
        <f t="shared" si="197"/>
        <v>0</v>
      </c>
      <c r="AQ568" s="7"/>
      <c r="AR568" s="211">
        <f t="shared" si="192"/>
        <v>0</v>
      </c>
      <c r="AS568" s="212">
        <f t="shared" si="193"/>
        <v>0</v>
      </c>
      <c r="AT568" s="213">
        <f t="shared" si="194"/>
        <v>0</v>
      </c>
      <c r="AU568" s="7"/>
      <c r="AV568" s="238">
        <f>+IF(OR(+ROUND(O568,2)+ROUND(Q568,2)&gt;ROUND(P568,2)+ROUND(R568,2),+ABS(ROUND(O568,2)+ROUND(Q568,2))&gt;+ABS(ROUND(P568,2)+ROUND(R568,2))),+(ROUND(O568,2)+ROUND(Q568,2))-(ROUND(P568,2)+ROUND(R568,2)),0)</f>
        <v>0</v>
      </c>
      <c r="AW568" s="214"/>
      <c r="AX568" s="238">
        <f>+IF(OR(+ROUND(AC568,2)+ROUND(AE568,2)&gt;ROUND(AD568,2)+ROUND(AF568,2),+ABS(ROUND(AC568,2)+ROUND(AE568,2))&gt;+ABS(ROUND(AD568,2)+ROUND(AF568,2))),+(ROUND(AC568,2)+ROUND(AE568,2))-(ROUND(AD568,2)+ROUND(AF568,2)),0)</f>
        <v>0</v>
      </c>
      <c r="AY568" s="7"/>
      <c r="AZ568" s="7"/>
      <c r="BA568" s="7"/>
      <c r="BB568" s="7"/>
      <c r="BC568" s="7"/>
      <c r="BD568" s="7"/>
    </row>
    <row r="569" spans="1:56" x14ac:dyDescent="0.25">
      <c r="A569" s="218">
        <v>6504</v>
      </c>
      <c r="B569" s="336" t="s">
        <v>603</v>
      </c>
      <c r="C569" s="220"/>
      <c r="D569" s="220"/>
      <c r="E569" s="220"/>
      <c r="F569" s="220"/>
      <c r="G569" s="220"/>
      <c r="H569" s="220"/>
      <c r="I569" s="220"/>
      <c r="J569" s="220"/>
      <c r="K569" s="220"/>
      <c r="L569" s="221"/>
      <c r="M569" s="196" t="s">
        <v>56</v>
      </c>
      <c r="N569" s="222">
        <f t="shared" si="191"/>
        <v>6504</v>
      </c>
      <c r="O569" s="233">
        <v>0</v>
      </c>
      <c r="P569" s="234">
        <v>0</v>
      </c>
      <c r="Q569" s="200"/>
      <c r="R569" s="199"/>
      <c r="S569" s="235">
        <v>0</v>
      </c>
      <c r="T569" s="228">
        <f>+IF(ABS(+O569+Q569)&lt;=ABS(P569+R569),-O569+P569-Q569+R569,0)</f>
        <v>0</v>
      </c>
      <c r="U569" s="196"/>
      <c r="V569" s="225">
        <v>0</v>
      </c>
      <c r="W569" s="226">
        <v>0</v>
      </c>
      <c r="X569" s="227">
        <v>0</v>
      </c>
      <c r="Y569" s="226">
        <v>0</v>
      </c>
      <c r="Z569" s="227">
        <v>0</v>
      </c>
      <c r="AA569" s="228">
        <v>0</v>
      </c>
      <c r="AB569" s="196"/>
      <c r="AC569" s="233">
        <v>0</v>
      </c>
      <c r="AD569" s="234">
        <v>0</v>
      </c>
      <c r="AE569" s="302"/>
      <c r="AF569" s="199"/>
      <c r="AG569" s="235">
        <v>0</v>
      </c>
      <c r="AH569" s="228">
        <f>+IF(ABS(+AC569+AE569)&lt;=ABS(AD569+AF569),-AC569+AD569-AE569+AF569,0)</f>
        <v>0</v>
      </c>
      <c r="AI569" s="196"/>
      <c r="AJ569" s="229">
        <f t="shared" si="190"/>
        <v>6504</v>
      </c>
      <c r="AK569" s="233">
        <v>0</v>
      </c>
      <c r="AL569" s="234">
        <v>0</v>
      </c>
      <c r="AM569" s="201">
        <f t="shared" ref="AM569:AN593" si="198">+ROUND(+Q569+X569+AE569,2)</f>
        <v>0</v>
      </c>
      <c r="AN569" s="209">
        <f t="shared" si="198"/>
        <v>0</v>
      </c>
      <c r="AO569" s="235">
        <v>0</v>
      </c>
      <c r="AP569" s="228">
        <f t="shared" si="197"/>
        <v>0</v>
      </c>
      <c r="AQ569" s="7"/>
      <c r="AR569" s="211">
        <f t="shared" si="192"/>
        <v>0</v>
      </c>
      <c r="AS569" s="212">
        <f t="shared" si="193"/>
        <v>0</v>
      </c>
      <c r="AT569" s="213">
        <f t="shared" si="194"/>
        <v>0</v>
      </c>
      <c r="AU569" s="7"/>
      <c r="AV569" s="238">
        <f>+IF(OR(+ROUND(O569,2)+ROUND(Q569,2)&gt;ROUND(P569,2)+ROUND(R569,2),+ABS(ROUND(O569,2)+ROUND(Q569,2))&gt;+ABS(ROUND(P569,2)+ROUND(R569,2))),+(ROUND(O569,2)+ROUND(Q569,2))-(ROUND(P569,2)+ROUND(R569,2)),0)</f>
        <v>0</v>
      </c>
      <c r="AW569" s="214"/>
      <c r="AX569" s="238">
        <f>+IF(OR(+ROUND(AC569,2)+ROUND(AE569,2)&gt;ROUND(AD569,2)+ROUND(AF569,2),+ABS(ROUND(AC569,2)+ROUND(AE569,2))&gt;+ABS(ROUND(AD569,2)+ROUND(AF569,2))),+(ROUND(AC569,2)+ROUND(AE569,2))-(ROUND(AD569,2)+ROUND(AF569,2)),0)</f>
        <v>0</v>
      </c>
      <c r="AY569" s="7"/>
      <c r="AZ569" s="7"/>
      <c r="BA569" s="7"/>
      <c r="BB569" s="7"/>
      <c r="BC569" s="7"/>
      <c r="BD569" s="7"/>
    </row>
    <row r="570" spans="1:56" x14ac:dyDescent="0.25">
      <c r="A570" s="218">
        <v>6506</v>
      </c>
      <c r="B570" s="336" t="s">
        <v>604</v>
      </c>
      <c r="C570" s="220"/>
      <c r="D570" s="220"/>
      <c r="E570" s="220"/>
      <c r="F570" s="220"/>
      <c r="G570" s="220"/>
      <c r="H570" s="220"/>
      <c r="I570" s="220"/>
      <c r="J570" s="220"/>
      <c r="K570" s="220"/>
      <c r="L570" s="221"/>
      <c r="M570" s="196" t="s">
        <v>56</v>
      </c>
      <c r="N570" s="222">
        <f t="shared" si="191"/>
        <v>6506</v>
      </c>
      <c r="O570" s="233">
        <v>0</v>
      </c>
      <c r="P570" s="234">
        <v>0</v>
      </c>
      <c r="Q570" s="200"/>
      <c r="R570" s="199"/>
      <c r="S570" s="404">
        <v>0</v>
      </c>
      <c r="T570" s="405">
        <v>0</v>
      </c>
      <c r="U570" s="196"/>
      <c r="V570" s="225">
        <v>0</v>
      </c>
      <c r="W570" s="226">
        <v>0</v>
      </c>
      <c r="X570" s="227">
        <v>0</v>
      </c>
      <c r="Y570" s="226">
        <v>0</v>
      </c>
      <c r="Z570" s="227">
        <v>0</v>
      </c>
      <c r="AA570" s="228">
        <v>0</v>
      </c>
      <c r="AB570" s="196"/>
      <c r="AC570" s="233">
        <v>0</v>
      </c>
      <c r="AD570" s="234">
        <v>0</v>
      </c>
      <c r="AE570" s="302"/>
      <c r="AF570" s="224"/>
      <c r="AG570" s="404">
        <v>0</v>
      </c>
      <c r="AH570" s="405">
        <v>0</v>
      </c>
      <c r="AI570" s="196"/>
      <c r="AJ570" s="229">
        <f t="shared" si="190"/>
        <v>6506</v>
      </c>
      <c r="AK570" s="233">
        <v>0</v>
      </c>
      <c r="AL570" s="234">
        <v>0</v>
      </c>
      <c r="AM570" s="201">
        <f t="shared" si="198"/>
        <v>0</v>
      </c>
      <c r="AN570" s="209">
        <f t="shared" si="198"/>
        <v>0</v>
      </c>
      <c r="AO570" s="235">
        <v>0</v>
      </c>
      <c r="AP570" s="236">
        <v>0</v>
      </c>
      <c r="AQ570" s="7"/>
      <c r="AR570" s="211">
        <f t="shared" si="192"/>
        <v>0</v>
      </c>
      <c r="AS570" s="212">
        <f t="shared" si="193"/>
        <v>0</v>
      </c>
      <c r="AT570" s="213">
        <f t="shared" si="194"/>
        <v>0</v>
      </c>
      <c r="AU570" s="7"/>
      <c r="AV570" s="237">
        <f>+IF(Q570=R570,0,+Q570-R570)</f>
        <v>0</v>
      </c>
      <c r="AW570" s="214"/>
      <c r="AX570" s="243">
        <f>+IF(OR(ROUND(AD570,2)+ROUND(AF570,2)&gt;+ROUND(AC570,2)+ROUND(AE570,2),+ABS(ROUND(AD570,2)+ROUND(AF570,2))&gt;+ABS(ROUND(AC570,2)+ROUND(AE570,2))),+(ROUND(AD570,2)+ROUND(AF570,2))-(ROUND(AC570,2)+ROUND(AE570,2)),0)</f>
        <v>0</v>
      </c>
      <c r="AY570" s="7"/>
      <c r="AZ570" s="7"/>
      <c r="BA570" s="7"/>
      <c r="BB570" s="7"/>
      <c r="BC570" s="7"/>
      <c r="BD570" s="7"/>
    </row>
    <row r="571" spans="1:56" x14ac:dyDescent="0.25">
      <c r="A571" s="218">
        <v>6507</v>
      </c>
      <c r="B571" s="336" t="s">
        <v>605</v>
      </c>
      <c r="C571" s="220"/>
      <c r="D571" s="220"/>
      <c r="E571" s="220"/>
      <c r="F571" s="220"/>
      <c r="G571" s="220"/>
      <c r="H571" s="220"/>
      <c r="I571" s="220"/>
      <c r="J571" s="220"/>
      <c r="K571" s="220"/>
      <c r="L571" s="221"/>
      <c r="M571" s="196" t="s">
        <v>56</v>
      </c>
      <c r="N571" s="222">
        <f t="shared" si="191"/>
        <v>6507</v>
      </c>
      <c r="O571" s="233">
        <v>0</v>
      </c>
      <c r="P571" s="234">
        <v>0</v>
      </c>
      <c r="Q571" s="200"/>
      <c r="R571" s="199"/>
      <c r="S571" s="235">
        <v>0</v>
      </c>
      <c r="T571" s="228">
        <f>+IF(ABS(+O571+Q571)&lt;=ABS(P571+R571),-O571+P571-Q571+R571,0)</f>
        <v>0</v>
      </c>
      <c r="U571" s="196"/>
      <c r="V571" s="225">
        <v>0</v>
      </c>
      <c r="W571" s="226">
        <v>0</v>
      </c>
      <c r="X571" s="227">
        <v>0</v>
      </c>
      <c r="Y571" s="226">
        <v>0</v>
      </c>
      <c r="Z571" s="227">
        <v>0</v>
      </c>
      <c r="AA571" s="228">
        <v>0</v>
      </c>
      <c r="AB571" s="196"/>
      <c r="AC571" s="233">
        <v>0</v>
      </c>
      <c r="AD571" s="234">
        <v>0</v>
      </c>
      <c r="AE571" s="200"/>
      <c r="AF571" s="199"/>
      <c r="AG571" s="235">
        <v>0</v>
      </c>
      <c r="AH571" s="228">
        <f>+IF(ABS(+AC571+AE571)&lt;=ABS(AD571+AF571),-AC571+AD571-AE571+AF571,0)</f>
        <v>0</v>
      </c>
      <c r="AI571" s="196"/>
      <c r="AJ571" s="229">
        <f t="shared" si="190"/>
        <v>6507</v>
      </c>
      <c r="AK571" s="233">
        <v>0</v>
      </c>
      <c r="AL571" s="234">
        <v>0</v>
      </c>
      <c r="AM571" s="201">
        <f t="shared" si="198"/>
        <v>0</v>
      </c>
      <c r="AN571" s="209">
        <f t="shared" si="198"/>
        <v>0</v>
      </c>
      <c r="AO571" s="235">
        <v>0</v>
      </c>
      <c r="AP571" s="228">
        <f t="shared" si="197"/>
        <v>0</v>
      </c>
      <c r="AQ571" s="7"/>
      <c r="AR571" s="211">
        <f t="shared" si="192"/>
        <v>0</v>
      </c>
      <c r="AS571" s="212">
        <f t="shared" si="193"/>
        <v>0</v>
      </c>
      <c r="AT571" s="213">
        <f t="shared" si="194"/>
        <v>0</v>
      </c>
      <c r="AU571" s="7"/>
      <c r="AV571" s="238">
        <f>+IF(OR(+ROUND(O571,2)+ROUND(Q571,2)&gt;ROUND(P571,2)+ROUND(R571,2),+ABS(ROUND(O571,2)+ROUND(Q571,2))&gt;+ABS(ROUND(P571,2)+ROUND(R571,2))),+(ROUND(O571,2)+ROUND(Q571,2))-(ROUND(P571,2)+ROUND(R571,2)),0)</f>
        <v>0</v>
      </c>
      <c r="AW571" s="214"/>
      <c r="AX571" s="238">
        <f>+IF(OR(+ROUND(AC571,2)+ROUND(AE571,2)&gt;ROUND(AD571,2)+ROUND(AF571,2),+ABS(ROUND(AC571,2)+ROUND(AE571,2))&gt;+ABS(ROUND(AD571,2)+ROUND(AF571,2))),+(ROUND(AC571,2)+ROUND(AE571,2))-(ROUND(AD571,2)+ROUND(AF571,2)),0)</f>
        <v>0</v>
      </c>
      <c r="AY571" s="7"/>
      <c r="AZ571" s="7"/>
      <c r="BA571" s="7"/>
      <c r="BB571" s="7"/>
      <c r="BC571" s="7"/>
      <c r="BD571" s="7"/>
    </row>
    <row r="572" spans="1:56" x14ac:dyDescent="0.25">
      <c r="A572" s="218">
        <v>6508</v>
      </c>
      <c r="B572" s="336" t="s">
        <v>606</v>
      </c>
      <c r="C572" s="220"/>
      <c r="D572" s="220"/>
      <c r="E572" s="220"/>
      <c r="F572" s="220"/>
      <c r="G572" s="220"/>
      <c r="H572" s="220"/>
      <c r="I572" s="220"/>
      <c r="J572" s="220"/>
      <c r="K572" s="220"/>
      <c r="L572" s="221"/>
      <c r="M572" s="196" t="s">
        <v>56</v>
      </c>
      <c r="N572" s="222">
        <f t="shared" si="191"/>
        <v>6508</v>
      </c>
      <c r="O572" s="233">
        <v>0</v>
      </c>
      <c r="P572" s="234">
        <v>0</v>
      </c>
      <c r="Q572" s="200"/>
      <c r="R572" s="199"/>
      <c r="S572" s="235">
        <v>0</v>
      </c>
      <c r="T572" s="228">
        <f>+IF(ABS(+O572+Q572)&lt;=ABS(P572+R572),-O572+P572-Q572+R572,0)</f>
        <v>0</v>
      </c>
      <c r="U572" s="196"/>
      <c r="V572" s="225">
        <v>0</v>
      </c>
      <c r="W572" s="226">
        <v>0</v>
      </c>
      <c r="X572" s="227">
        <v>0</v>
      </c>
      <c r="Y572" s="226">
        <v>0</v>
      </c>
      <c r="Z572" s="227">
        <v>0</v>
      </c>
      <c r="AA572" s="228">
        <v>0</v>
      </c>
      <c r="AB572" s="196"/>
      <c r="AC572" s="233">
        <v>0</v>
      </c>
      <c r="AD572" s="234">
        <v>0</v>
      </c>
      <c r="AE572" s="200"/>
      <c r="AF572" s="199"/>
      <c r="AG572" s="235">
        <v>0</v>
      </c>
      <c r="AH572" s="228">
        <f>+IF(ABS(+AC572+AE572)&lt;=ABS(AD572+AF572),-AC572+AD572-AE572+AF572,0)</f>
        <v>0</v>
      </c>
      <c r="AI572" s="196"/>
      <c r="AJ572" s="229">
        <f t="shared" si="190"/>
        <v>6508</v>
      </c>
      <c r="AK572" s="233">
        <v>0</v>
      </c>
      <c r="AL572" s="234">
        <v>0</v>
      </c>
      <c r="AM572" s="201">
        <f t="shared" si="198"/>
        <v>0</v>
      </c>
      <c r="AN572" s="209">
        <f t="shared" si="198"/>
        <v>0</v>
      </c>
      <c r="AO572" s="235">
        <v>0</v>
      </c>
      <c r="AP572" s="228">
        <f t="shared" si="197"/>
        <v>0</v>
      </c>
      <c r="AQ572" s="7"/>
      <c r="AR572" s="211">
        <f t="shared" si="192"/>
        <v>0</v>
      </c>
      <c r="AS572" s="212">
        <f t="shared" si="193"/>
        <v>0</v>
      </c>
      <c r="AT572" s="213">
        <f t="shared" si="194"/>
        <v>0</v>
      </c>
      <c r="AU572" s="7"/>
      <c r="AV572" s="238">
        <f>+IF(OR(+ROUND(O572,2)+ROUND(Q572,2)&gt;ROUND(P572,2)+ROUND(R572,2),+ABS(ROUND(O572,2)+ROUND(Q572,2))&gt;+ABS(ROUND(P572,2)+ROUND(R572,2))),+(ROUND(O572,2)+ROUND(Q572,2))-(ROUND(P572,2)+ROUND(R572,2)),0)</f>
        <v>0</v>
      </c>
      <c r="AW572" s="214"/>
      <c r="AX572" s="238">
        <f>+IF(OR(+ROUND(AC572,2)+ROUND(AE572,2)&gt;ROUND(AD572,2)+ROUND(AF572,2),+ABS(ROUND(AC572,2)+ROUND(AE572,2))&gt;+ABS(ROUND(AD572,2)+ROUND(AF572,2))),+(ROUND(AC572,2)+ROUND(AE572,2))-(ROUND(AD572,2)+ROUND(AF572,2)),0)</f>
        <v>0</v>
      </c>
      <c r="AY572" s="7"/>
      <c r="AZ572" s="7"/>
      <c r="BA572" s="7"/>
      <c r="BB572" s="7"/>
      <c r="BC572" s="7"/>
      <c r="BD572" s="7"/>
    </row>
    <row r="573" spans="1:56" x14ac:dyDescent="0.25">
      <c r="A573" s="218">
        <v>6711</v>
      </c>
      <c r="B573" s="220" t="s">
        <v>607</v>
      </c>
      <c r="C573" s="220"/>
      <c r="D573" s="220"/>
      <c r="E573" s="220"/>
      <c r="F573" s="220"/>
      <c r="G573" s="220"/>
      <c r="H573" s="220"/>
      <c r="I573" s="220"/>
      <c r="J573" s="220"/>
      <c r="K573" s="220"/>
      <c r="L573" s="221"/>
      <c r="M573" s="196" t="s">
        <v>56</v>
      </c>
      <c r="N573" s="222">
        <f t="shared" si="191"/>
        <v>6711</v>
      </c>
      <c r="O573" s="233">
        <v>0</v>
      </c>
      <c r="P573" s="234">
        <v>0</v>
      </c>
      <c r="Q573" s="200"/>
      <c r="R573" s="199"/>
      <c r="S573" s="242">
        <f>+IF(ABS(+O573+Q573)&gt;=ABS(P573+R573),+O573-P573+Q573-R573,0)</f>
        <v>0</v>
      </c>
      <c r="T573" s="236">
        <v>0</v>
      </c>
      <c r="U573" s="196"/>
      <c r="V573" s="225">
        <v>0</v>
      </c>
      <c r="W573" s="226">
        <v>0</v>
      </c>
      <c r="X573" s="227">
        <v>0</v>
      </c>
      <c r="Y573" s="226">
        <v>0</v>
      </c>
      <c r="Z573" s="227">
        <v>0</v>
      </c>
      <c r="AA573" s="228">
        <v>0</v>
      </c>
      <c r="AB573" s="196"/>
      <c r="AC573" s="233">
        <v>0</v>
      </c>
      <c r="AD573" s="234">
        <v>0</v>
      </c>
      <c r="AE573" s="302"/>
      <c r="AF573" s="199"/>
      <c r="AG573" s="242">
        <f>+IF(ABS(+AC573+AE573)&gt;=ABS(AD573+AF573),+AC573-AD573+AE573-AF573,0)</f>
        <v>0</v>
      </c>
      <c r="AH573" s="236">
        <v>0</v>
      </c>
      <c r="AI573" s="196"/>
      <c r="AJ573" s="229">
        <f t="shared" si="190"/>
        <v>6711</v>
      </c>
      <c r="AK573" s="233">
        <v>0</v>
      </c>
      <c r="AL573" s="234">
        <v>0</v>
      </c>
      <c r="AM573" s="201">
        <f t="shared" si="198"/>
        <v>0</v>
      </c>
      <c r="AN573" s="209">
        <f t="shared" si="198"/>
        <v>0</v>
      </c>
      <c r="AO573" s="242">
        <f>+S573+Z573+AG573</f>
        <v>0</v>
      </c>
      <c r="AP573" s="236">
        <v>0</v>
      </c>
      <c r="AQ573" s="7"/>
      <c r="AR573" s="211">
        <f t="shared" si="192"/>
        <v>0</v>
      </c>
      <c r="AS573" s="212">
        <f t="shared" si="193"/>
        <v>0</v>
      </c>
      <c r="AT573" s="213">
        <f t="shared" si="194"/>
        <v>0</v>
      </c>
      <c r="AU573" s="7"/>
      <c r="AV573" s="243">
        <f>+IF(OR(ROUND(P573,2)+ROUND(R573,2)&gt;+ROUND(O573,2)+ROUND(Q573,2),+ABS(ROUND(P573,2)+ROUND(R573,2))&gt;+ABS(ROUND(O573,2)+ROUND(Q573,2))),+(ROUND(P573,2)+ROUND(R573,2))-(ROUND(O573,2)+ROUND(Q573,2)),0)</f>
        <v>0</v>
      </c>
      <c r="AW573" s="214"/>
      <c r="AX573" s="243">
        <f>+IF(OR(ROUND(AD573,2)+ROUND(AF573,2)&gt;+ROUND(AC573,2)+ROUND(AE573,2),+ABS(ROUND(AD573,2)+ROUND(AF573,2))&gt;+ABS(ROUND(AC573,2)+ROUND(AE573,2))),+(ROUND(AD573,2)+ROUND(AF573,2))-(ROUND(AC573,2)+ROUND(AE573,2)),0)</f>
        <v>0</v>
      </c>
      <c r="AY573" s="7"/>
      <c r="AZ573" s="7"/>
      <c r="BA573" s="7"/>
      <c r="BB573" s="7"/>
      <c r="BC573" s="7"/>
      <c r="BD573" s="7"/>
    </row>
    <row r="574" spans="1:56" x14ac:dyDescent="0.25">
      <c r="A574" s="218">
        <v>6713</v>
      </c>
      <c r="B574" s="220" t="s">
        <v>608</v>
      </c>
      <c r="C574" s="220"/>
      <c r="D574" s="220"/>
      <c r="E574" s="220"/>
      <c r="F574" s="220"/>
      <c r="G574" s="220"/>
      <c r="H574" s="220"/>
      <c r="I574" s="220"/>
      <c r="J574" s="220"/>
      <c r="K574" s="220"/>
      <c r="L574" s="221"/>
      <c r="M574" s="196" t="s">
        <v>56</v>
      </c>
      <c r="N574" s="222">
        <f t="shared" si="191"/>
        <v>6713</v>
      </c>
      <c r="O574" s="233">
        <v>0</v>
      </c>
      <c r="P574" s="234">
        <v>0</v>
      </c>
      <c r="Q574" s="200"/>
      <c r="R574" s="199"/>
      <c r="S574" s="242">
        <f>+IF(ABS(+O574+Q574)&gt;=ABS(P574+R574),+O574-P574+Q574-R574,0)</f>
        <v>0</v>
      </c>
      <c r="T574" s="236">
        <v>0</v>
      </c>
      <c r="U574" s="196"/>
      <c r="V574" s="225">
        <v>0</v>
      </c>
      <c r="W574" s="226">
        <v>0</v>
      </c>
      <c r="X574" s="227">
        <v>0</v>
      </c>
      <c r="Y574" s="226">
        <v>0</v>
      </c>
      <c r="Z574" s="227">
        <v>0</v>
      </c>
      <c r="AA574" s="228">
        <v>0</v>
      </c>
      <c r="AB574" s="196"/>
      <c r="AC574" s="233">
        <v>0</v>
      </c>
      <c r="AD574" s="234">
        <v>0</v>
      </c>
      <c r="AE574" s="302"/>
      <c r="AF574" s="199"/>
      <c r="AG574" s="242">
        <f>+IF(ABS(+AC574+AE574)&gt;=ABS(AD574+AF574),+AC574-AD574+AE574-AF574,0)</f>
        <v>0</v>
      </c>
      <c r="AH574" s="236">
        <v>0</v>
      </c>
      <c r="AI574" s="196"/>
      <c r="AJ574" s="229">
        <f t="shared" si="190"/>
        <v>6713</v>
      </c>
      <c r="AK574" s="233">
        <v>0</v>
      </c>
      <c r="AL574" s="234">
        <v>0</v>
      </c>
      <c r="AM574" s="201">
        <f t="shared" si="198"/>
        <v>0</v>
      </c>
      <c r="AN574" s="209">
        <f t="shared" si="198"/>
        <v>0</v>
      </c>
      <c r="AO574" s="242">
        <f>+S574+Z574+AG574</f>
        <v>0</v>
      </c>
      <c r="AP574" s="236">
        <v>0</v>
      </c>
      <c r="AQ574" s="7"/>
      <c r="AR574" s="211">
        <f t="shared" si="192"/>
        <v>0</v>
      </c>
      <c r="AS574" s="212">
        <f t="shared" si="193"/>
        <v>0</v>
      </c>
      <c r="AT574" s="213">
        <f t="shared" si="194"/>
        <v>0</v>
      </c>
      <c r="AU574" s="7"/>
      <c r="AV574" s="243">
        <f>+IF(OR(ROUND(P574,2)+ROUND(R574,2)&gt;+ROUND(O574,2)+ROUND(Q574,2),+ABS(ROUND(P574,2)+ROUND(R574,2))&gt;+ABS(ROUND(O574,2)+ROUND(Q574,2))),+(ROUND(P574,2)+ROUND(R574,2))-(ROUND(O574,2)+ROUND(Q574,2)),0)</f>
        <v>0</v>
      </c>
      <c r="AW574" s="214"/>
      <c r="AX574" s="243">
        <f>+IF(OR(ROUND(AD574,2)+ROUND(AF574,2)&gt;+ROUND(AC574,2)+ROUND(AE574,2),+ABS(ROUND(AD574,2)+ROUND(AF574,2))&gt;+ABS(ROUND(AC574,2)+ROUND(AE574,2))),+(ROUND(AD574,2)+ROUND(AF574,2))-(ROUND(AC574,2)+ROUND(AE574,2)),0)</f>
        <v>0</v>
      </c>
      <c r="AY574" s="7"/>
      <c r="AZ574" s="7"/>
      <c r="BA574" s="7"/>
      <c r="BB574" s="7"/>
      <c r="BC574" s="7"/>
      <c r="BD574" s="7"/>
    </row>
    <row r="575" spans="1:56" x14ac:dyDescent="0.25">
      <c r="A575" s="218">
        <v>6717</v>
      </c>
      <c r="B575" s="220" t="s">
        <v>609</v>
      </c>
      <c r="C575" s="220"/>
      <c r="D575" s="220"/>
      <c r="E575" s="220"/>
      <c r="F575" s="220"/>
      <c r="G575" s="220"/>
      <c r="H575" s="220"/>
      <c r="I575" s="220"/>
      <c r="J575" s="220"/>
      <c r="K575" s="220"/>
      <c r="L575" s="221"/>
      <c r="M575" s="196" t="s">
        <v>56</v>
      </c>
      <c r="N575" s="222">
        <f t="shared" si="191"/>
        <v>6717</v>
      </c>
      <c r="O575" s="233">
        <v>0</v>
      </c>
      <c r="P575" s="234">
        <v>0</v>
      </c>
      <c r="Q575" s="200"/>
      <c r="R575" s="199"/>
      <c r="S575" s="242">
        <f>+IF(ABS(+O575+Q575)&gt;=ABS(P575+R575),+O575-P575+Q575-R575,0)</f>
        <v>0</v>
      </c>
      <c r="T575" s="236">
        <v>0</v>
      </c>
      <c r="U575" s="196"/>
      <c r="V575" s="225">
        <v>0</v>
      </c>
      <c r="W575" s="226">
        <v>0</v>
      </c>
      <c r="X575" s="227">
        <v>0</v>
      </c>
      <c r="Y575" s="226">
        <v>0</v>
      </c>
      <c r="Z575" s="227">
        <v>0</v>
      </c>
      <c r="AA575" s="228">
        <v>0</v>
      </c>
      <c r="AB575" s="196"/>
      <c r="AC575" s="233">
        <v>0</v>
      </c>
      <c r="AD575" s="234">
        <v>0</v>
      </c>
      <c r="AE575" s="302"/>
      <c r="AF575" s="199"/>
      <c r="AG575" s="242">
        <f>+IF(ABS(+AC575+AE575)&gt;=ABS(AD575+AF575),+AC575-AD575+AE575-AF575,0)</f>
        <v>0</v>
      </c>
      <c r="AH575" s="236">
        <v>0</v>
      </c>
      <c r="AI575" s="196"/>
      <c r="AJ575" s="229">
        <f t="shared" si="190"/>
        <v>6717</v>
      </c>
      <c r="AK575" s="233">
        <v>0</v>
      </c>
      <c r="AL575" s="234">
        <v>0</v>
      </c>
      <c r="AM575" s="201">
        <f t="shared" si="198"/>
        <v>0</v>
      </c>
      <c r="AN575" s="209">
        <f t="shared" si="198"/>
        <v>0</v>
      </c>
      <c r="AO575" s="242">
        <f>+S575+Z575+AG575</f>
        <v>0</v>
      </c>
      <c r="AP575" s="236">
        <v>0</v>
      </c>
      <c r="AQ575" s="7"/>
      <c r="AR575" s="211">
        <f t="shared" si="192"/>
        <v>0</v>
      </c>
      <c r="AS575" s="212">
        <f t="shared" si="193"/>
        <v>0</v>
      </c>
      <c r="AT575" s="213">
        <f t="shared" si="194"/>
        <v>0</v>
      </c>
      <c r="AU575" s="7"/>
      <c r="AV575" s="243">
        <f>+IF(OR(ROUND(P575,2)+ROUND(R575,2)&gt;+ROUND(O575,2)+ROUND(Q575,2),+ABS(ROUND(P575,2)+ROUND(R575,2))&gt;+ABS(ROUND(O575,2)+ROUND(Q575,2))),+(ROUND(P575,2)+ROUND(R575,2))-(ROUND(O575,2)+ROUND(Q575,2)),0)</f>
        <v>0</v>
      </c>
      <c r="AW575" s="214"/>
      <c r="AX575" s="243">
        <f>+IF(OR(ROUND(AD575,2)+ROUND(AF575,2)&gt;+ROUND(AC575,2)+ROUND(AE575,2),+ABS(ROUND(AD575,2)+ROUND(AF575,2))&gt;+ABS(ROUND(AC575,2)+ROUND(AE575,2))),+(ROUND(AD575,2)+ROUND(AF575,2))-(ROUND(AC575,2)+ROUND(AE575,2)),0)</f>
        <v>0</v>
      </c>
      <c r="AY575" s="7"/>
      <c r="AZ575" s="7"/>
      <c r="BA575" s="7"/>
      <c r="BB575" s="7"/>
      <c r="BC575" s="7"/>
      <c r="BD575" s="7"/>
    </row>
    <row r="576" spans="1:56" x14ac:dyDescent="0.25">
      <c r="A576" s="218">
        <v>6721</v>
      </c>
      <c r="B576" s="220" t="s">
        <v>610</v>
      </c>
      <c r="C576" s="220"/>
      <c r="D576" s="220"/>
      <c r="E576" s="220"/>
      <c r="F576" s="220"/>
      <c r="G576" s="220"/>
      <c r="H576" s="220"/>
      <c r="I576" s="220"/>
      <c r="J576" s="220"/>
      <c r="K576" s="220"/>
      <c r="L576" s="221"/>
      <c r="M576" s="196" t="s">
        <v>56</v>
      </c>
      <c r="N576" s="222">
        <f t="shared" si="191"/>
        <v>6721</v>
      </c>
      <c r="O576" s="233">
        <v>0</v>
      </c>
      <c r="P576" s="234">
        <v>0</v>
      </c>
      <c r="Q576" s="200"/>
      <c r="R576" s="199"/>
      <c r="S576" s="235">
        <v>0</v>
      </c>
      <c r="T576" s="210">
        <f>+IF(ABS(+O576+Q576)&lt;=ABS(P576+R576),-O576+P576-Q576+R576,0)</f>
        <v>0</v>
      </c>
      <c r="U576" s="196"/>
      <c r="V576" s="225">
        <v>0</v>
      </c>
      <c r="W576" s="226">
        <v>0</v>
      </c>
      <c r="X576" s="227">
        <v>0</v>
      </c>
      <c r="Y576" s="226">
        <v>0</v>
      </c>
      <c r="Z576" s="227">
        <v>0</v>
      </c>
      <c r="AA576" s="228">
        <v>0</v>
      </c>
      <c r="AB576" s="196"/>
      <c r="AC576" s="233">
        <v>0</v>
      </c>
      <c r="AD576" s="234">
        <v>0</v>
      </c>
      <c r="AE576" s="302"/>
      <c r="AF576" s="199"/>
      <c r="AG576" s="235">
        <v>0</v>
      </c>
      <c r="AH576" s="210">
        <f>+IF(ABS(+AC576+AE576)&lt;=ABS(AD576+AF576),-AC576+AD576-AE576+AF576,0)</f>
        <v>0</v>
      </c>
      <c r="AI576" s="196"/>
      <c r="AJ576" s="229">
        <f t="shared" si="190"/>
        <v>6721</v>
      </c>
      <c r="AK576" s="233">
        <v>0</v>
      </c>
      <c r="AL576" s="234">
        <v>0</v>
      </c>
      <c r="AM576" s="201">
        <f t="shared" si="198"/>
        <v>0</v>
      </c>
      <c r="AN576" s="209">
        <f t="shared" si="198"/>
        <v>0</v>
      </c>
      <c r="AO576" s="235">
        <v>0</v>
      </c>
      <c r="AP576" s="228">
        <f>+T576+AA576+AH576</f>
        <v>0</v>
      </c>
      <c r="AQ576" s="7"/>
      <c r="AR576" s="211">
        <f t="shared" si="192"/>
        <v>0</v>
      </c>
      <c r="AS576" s="212">
        <f t="shared" si="193"/>
        <v>0</v>
      </c>
      <c r="AT576" s="213">
        <f t="shared" si="194"/>
        <v>0</v>
      </c>
      <c r="AU576" s="7"/>
      <c r="AV576" s="238">
        <f>+IF(OR(+ROUND(O576,2)+ROUND(Q576,2)&gt;ROUND(P576,2)+ROUND(R576,2),+ABS(ROUND(O576,2)+ROUND(Q576,2))&gt;+ABS(ROUND(P576,2)+ROUND(R576,2))),+(ROUND(O576,2)+ROUND(Q576,2))-(ROUND(P576,2)+ROUND(R576,2)),0)</f>
        <v>0</v>
      </c>
      <c r="AW576" s="214"/>
      <c r="AX576" s="238">
        <f>+IF(OR(+ROUND(AC576,2)+ROUND(AE576,2)&gt;ROUND(AD576,2)+ROUND(AF576,2),+ABS(ROUND(AC576,2)+ROUND(AE576,2))&gt;+ABS(ROUND(AD576,2)+ROUND(AF576,2))),+(ROUND(AC576,2)+ROUND(AE576,2))-(ROUND(AD576,2)+ROUND(AF576,2)),0)</f>
        <v>0</v>
      </c>
      <c r="AY576" s="7"/>
      <c r="AZ576" s="7"/>
      <c r="BA576" s="7"/>
      <c r="BB576" s="7"/>
      <c r="BC576" s="7"/>
      <c r="BD576" s="7"/>
    </row>
    <row r="577" spans="1:56" x14ac:dyDescent="0.25">
      <c r="A577" s="218">
        <v>6723</v>
      </c>
      <c r="B577" s="220" t="s">
        <v>611</v>
      </c>
      <c r="C577" s="220"/>
      <c r="D577" s="220"/>
      <c r="E577" s="220"/>
      <c r="F577" s="220"/>
      <c r="G577" s="220"/>
      <c r="H577" s="220"/>
      <c r="I577" s="220"/>
      <c r="J577" s="220"/>
      <c r="K577" s="220"/>
      <c r="L577" s="221"/>
      <c r="M577" s="196" t="s">
        <v>56</v>
      </c>
      <c r="N577" s="222">
        <f t="shared" si="191"/>
        <v>6723</v>
      </c>
      <c r="O577" s="233">
        <v>0</v>
      </c>
      <c r="P577" s="234">
        <v>0</v>
      </c>
      <c r="Q577" s="200"/>
      <c r="R577" s="199"/>
      <c r="S577" s="235">
        <v>0</v>
      </c>
      <c r="T577" s="210">
        <f>+IF(ABS(+O577+Q577)&lt;=ABS(P577+R577),-O577+P577-Q577+R577,0)</f>
        <v>0</v>
      </c>
      <c r="U577" s="196"/>
      <c r="V577" s="225">
        <v>0</v>
      </c>
      <c r="W577" s="226">
        <v>0</v>
      </c>
      <c r="X577" s="227">
        <v>0</v>
      </c>
      <c r="Y577" s="226">
        <v>0</v>
      </c>
      <c r="Z577" s="227">
        <v>0</v>
      </c>
      <c r="AA577" s="228">
        <v>0</v>
      </c>
      <c r="AB577" s="196"/>
      <c r="AC577" s="233">
        <v>0</v>
      </c>
      <c r="AD577" s="234">
        <v>0</v>
      </c>
      <c r="AE577" s="302"/>
      <c r="AF577" s="199"/>
      <c r="AG577" s="235">
        <v>0</v>
      </c>
      <c r="AH577" s="210">
        <f>+IF(ABS(+AC577+AE577)&lt;=ABS(AD577+AF577),-AC577+AD577-AE577+AF577,0)</f>
        <v>0</v>
      </c>
      <c r="AI577" s="196"/>
      <c r="AJ577" s="229">
        <f t="shared" si="190"/>
        <v>6723</v>
      </c>
      <c r="AK577" s="233">
        <v>0</v>
      </c>
      <c r="AL577" s="234">
        <v>0</v>
      </c>
      <c r="AM577" s="201">
        <f t="shared" si="198"/>
        <v>0</v>
      </c>
      <c r="AN577" s="209">
        <f t="shared" si="198"/>
        <v>0</v>
      </c>
      <c r="AO577" s="235">
        <v>0</v>
      </c>
      <c r="AP577" s="228">
        <f>+T577+AA577+AH577</f>
        <v>0</v>
      </c>
      <c r="AQ577" s="7"/>
      <c r="AR577" s="211">
        <f t="shared" si="192"/>
        <v>0</v>
      </c>
      <c r="AS577" s="212">
        <f t="shared" si="193"/>
        <v>0</v>
      </c>
      <c r="AT577" s="213">
        <f t="shared" si="194"/>
        <v>0</v>
      </c>
      <c r="AU577" s="7"/>
      <c r="AV577" s="238">
        <f>+IF(OR(+ROUND(O577,2)+ROUND(Q577,2)&gt;ROUND(P577,2)+ROUND(R577,2),+ABS(ROUND(O577,2)+ROUND(Q577,2))&gt;+ABS(ROUND(P577,2)+ROUND(R577,2))),+(ROUND(O577,2)+ROUND(Q577,2))-(ROUND(P577,2)+ROUND(R577,2)),0)</f>
        <v>0</v>
      </c>
      <c r="AW577" s="214"/>
      <c r="AX577" s="238">
        <f>+IF(OR(+ROUND(AC577,2)+ROUND(AE577,2)&gt;ROUND(AD577,2)+ROUND(AF577,2),+ABS(ROUND(AC577,2)+ROUND(AE577,2))&gt;+ABS(ROUND(AD577,2)+ROUND(AF577,2))),+(ROUND(AC577,2)+ROUND(AE577,2))-(ROUND(AD577,2)+ROUND(AF577,2)),0)</f>
        <v>0</v>
      </c>
      <c r="AY577" s="7"/>
      <c r="AZ577" s="7"/>
      <c r="BA577" s="7"/>
      <c r="BB577" s="7"/>
      <c r="BC577" s="7"/>
      <c r="BD577" s="7"/>
    </row>
    <row r="578" spans="1:56" x14ac:dyDescent="0.25">
      <c r="A578" s="218">
        <v>6727</v>
      </c>
      <c r="B578" s="220" t="s">
        <v>612</v>
      </c>
      <c r="C578" s="220"/>
      <c r="D578" s="220"/>
      <c r="E578" s="220"/>
      <c r="F578" s="220"/>
      <c r="G578" s="220"/>
      <c r="H578" s="220"/>
      <c r="I578" s="220"/>
      <c r="J578" s="220"/>
      <c r="K578" s="220"/>
      <c r="L578" s="221"/>
      <c r="M578" s="196" t="s">
        <v>56</v>
      </c>
      <c r="N578" s="222">
        <f t="shared" si="191"/>
        <v>6727</v>
      </c>
      <c r="O578" s="233">
        <v>0</v>
      </c>
      <c r="P578" s="234">
        <v>0</v>
      </c>
      <c r="Q578" s="200"/>
      <c r="R578" s="199"/>
      <c r="S578" s="235">
        <v>0</v>
      </c>
      <c r="T578" s="210">
        <f>+IF(ABS(+O578+Q578)&lt;=ABS(P578+R578),-O578+P578-Q578+R578,0)</f>
        <v>0</v>
      </c>
      <c r="U578" s="196"/>
      <c r="V578" s="225">
        <v>0</v>
      </c>
      <c r="W578" s="226">
        <v>0</v>
      </c>
      <c r="X578" s="227">
        <v>0</v>
      </c>
      <c r="Y578" s="226">
        <v>0</v>
      </c>
      <c r="Z578" s="227">
        <v>0</v>
      </c>
      <c r="AA578" s="228">
        <v>0</v>
      </c>
      <c r="AB578" s="196"/>
      <c r="AC578" s="233">
        <v>0</v>
      </c>
      <c r="AD578" s="234">
        <v>0</v>
      </c>
      <c r="AE578" s="302"/>
      <c r="AF578" s="199"/>
      <c r="AG578" s="235">
        <v>0</v>
      </c>
      <c r="AH578" s="210">
        <f>+IF(ABS(+AC578+AE578)&lt;=ABS(AD578+AF578),-AC578+AD578-AE578+AF578,0)</f>
        <v>0</v>
      </c>
      <c r="AI578" s="196"/>
      <c r="AJ578" s="229">
        <f t="shared" si="190"/>
        <v>6727</v>
      </c>
      <c r="AK578" s="233">
        <v>0</v>
      </c>
      <c r="AL578" s="234">
        <v>0</v>
      </c>
      <c r="AM578" s="201">
        <f t="shared" si="198"/>
        <v>0</v>
      </c>
      <c r="AN578" s="209">
        <f t="shared" si="198"/>
        <v>0</v>
      </c>
      <c r="AO578" s="235">
        <v>0</v>
      </c>
      <c r="AP578" s="228">
        <f>+T578+AA578+AH578</f>
        <v>0</v>
      </c>
      <c r="AQ578" s="7"/>
      <c r="AR578" s="211">
        <f t="shared" si="192"/>
        <v>0</v>
      </c>
      <c r="AS578" s="212">
        <f t="shared" si="193"/>
        <v>0</v>
      </c>
      <c r="AT578" s="213">
        <f t="shared" si="194"/>
        <v>0</v>
      </c>
      <c r="AU578" s="7"/>
      <c r="AV578" s="238">
        <f>+IF(OR(+ROUND(O578,2)+ROUND(Q578,2)&gt;ROUND(P578,2)+ROUND(R578,2),+ABS(ROUND(O578,2)+ROUND(Q578,2))&gt;+ABS(ROUND(P578,2)+ROUND(R578,2))),+(ROUND(O578,2)+ROUND(Q578,2))-(ROUND(P578,2)+ROUND(R578,2)),0)</f>
        <v>0</v>
      </c>
      <c r="AW578" s="214"/>
      <c r="AX578" s="238">
        <f>+IF(OR(+ROUND(AC578,2)+ROUND(AE578,2)&gt;ROUND(AD578,2)+ROUND(AF578,2),+ABS(ROUND(AC578,2)+ROUND(AE578,2))&gt;+ABS(ROUND(AD578,2)+ROUND(AF578,2))),+(ROUND(AC578,2)+ROUND(AE578,2))-(ROUND(AD578,2)+ROUND(AF578,2)),0)</f>
        <v>0</v>
      </c>
      <c r="AY578" s="7"/>
      <c r="AZ578" s="7"/>
      <c r="BA578" s="7"/>
      <c r="BB578" s="7"/>
      <c r="BC578" s="7"/>
      <c r="BD578" s="7"/>
    </row>
    <row r="579" spans="1:56" x14ac:dyDescent="0.25">
      <c r="A579" s="218">
        <v>6791</v>
      </c>
      <c r="B579" s="219" t="s">
        <v>613</v>
      </c>
      <c r="C579" s="220"/>
      <c r="D579" s="220"/>
      <c r="E579" s="220"/>
      <c r="F579" s="220"/>
      <c r="G579" s="220"/>
      <c r="H579" s="220"/>
      <c r="I579" s="220"/>
      <c r="J579" s="220"/>
      <c r="K579" s="220"/>
      <c r="L579" s="221"/>
      <c r="M579" s="196" t="s">
        <v>56</v>
      </c>
      <c r="N579" s="222">
        <f t="shared" si="191"/>
        <v>6791</v>
      </c>
      <c r="O579" s="233">
        <v>0</v>
      </c>
      <c r="P579" s="234">
        <v>0</v>
      </c>
      <c r="Q579" s="200"/>
      <c r="R579" s="199"/>
      <c r="S579" s="242">
        <f>+IF(ABS(+O579+Q579)&gt;=ABS(P579+R579),+O579-P579+Q579-R579,0)</f>
        <v>0</v>
      </c>
      <c r="T579" s="236">
        <v>0</v>
      </c>
      <c r="U579" s="196"/>
      <c r="V579" s="225">
        <v>0</v>
      </c>
      <c r="W579" s="226">
        <v>0</v>
      </c>
      <c r="X579" s="227">
        <v>0</v>
      </c>
      <c r="Y579" s="226">
        <v>0</v>
      </c>
      <c r="Z579" s="227">
        <v>0</v>
      </c>
      <c r="AA579" s="228">
        <v>0</v>
      </c>
      <c r="AB579" s="196"/>
      <c r="AC579" s="233">
        <v>0</v>
      </c>
      <c r="AD579" s="234">
        <v>0</v>
      </c>
      <c r="AE579" s="302"/>
      <c r="AF579" s="199"/>
      <c r="AG579" s="242">
        <f>+IF(ABS(+AC579+AE579)&gt;=ABS(AD579+AF579),+AC579-AD579+AE579-AF579,0)</f>
        <v>0</v>
      </c>
      <c r="AH579" s="236">
        <v>0</v>
      </c>
      <c r="AI579" s="196"/>
      <c r="AJ579" s="229">
        <f t="shared" si="190"/>
        <v>6791</v>
      </c>
      <c r="AK579" s="233">
        <v>0</v>
      </c>
      <c r="AL579" s="234">
        <v>0</v>
      </c>
      <c r="AM579" s="201">
        <f t="shared" si="198"/>
        <v>0</v>
      </c>
      <c r="AN579" s="209">
        <f t="shared" si="198"/>
        <v>0</v>
      </c>
      <c r="AO579" s="242">
        <f>+S579+Z579+AG579</f>
        <v>0</v>
      </c>
      <c r="AP579" s="236">
        <v>0</v>
      </c>
      <c r="AQ579" s="7"/>
      <c r="AR579" s="211">
        <f t="shared" si="192"/>
        <v>0</v>
      </c>
      <c r="AS579" s="212">
        <f t="shared" si="193"/>
        <v>0</v>
      </c>
      <c r="AT579" s="213">
        <f t="shared" si="194"/>
        <v>0</v>
      </c>
      <c r="AU579" s="7"/>
      <c r="AV579" s="243">
        <f>+IF(OR(ROUND(P579,2)+ROUND(R579,2)&gt;+ROUND(O579,2)+ROUND(Q579,2),+ABS(ROUND(P579,2)+ROUND(R579,2))&gt;+ABS(ROUND(O579,2)+ROUND(Q579,2))),+(ROUND(P579,2)+ROUND(R579,2))-(ROUND(O579,2)+ROUND(Q579,2)),0)</f>
        <v>0</v>
      </c>
      <c r="AW579" s="214"/>
      <c r="AX579" s="243">
        <f>+IF(OR(ROUND(AD579,2)+ROUND(AF579,2)&gt;+ROUND(AC579,2)+ROUND(AE579,2),+ABS(ROUND(AD579,2)+ROUND(AF579,2))&gt;+ABS(ROUND(AC579,2)+ROUND(AE579,2))),+(ROUND(AD579,2)+ROUND(AF579,2))-(ROUND(AC579,2)+ROUND(AE579,2)),0)</f>
        <v>0</v>
      </c>
      <c r="AY579" s="7"/>
      <c r="AZ579" s="7"/>
      <c r="BA579" s="7"/>
      <c r="BB579" s="7"/>
      <c r="BC579" s="7"/>
      <c r="BD579" s="7"/>
    </row>
    <row r="580" spans="1:56" x14ac:dyDescent="0.25">
      <c r="A580" s="218">
        <v>6799</v>
      </c>
      <c r="B580" s="219" t="s">
        <v>614</v>
      </c>
      <c r="C580" s="220"/>
      <c r="D580" s="220"/>
      <c r="E580" s="220"/>
      <c r="F580" s="220"/>
      <c r="G580" s="220"/>
      <c r="H580" s="220"/>
      <c r="I580" s="220"/>
      <c r="J580" s="220"/>
      <c r="K580" s="220"/>
      <c r="L580" s="221"/>
      <c r="M580" s="196" t="s">
        <v>56</v>
      </c>
      <c r="N580" s="222">
        <f t="shared" si="191"/>
        <v>6799</v>
      </c>
      <c r="O580" s="233">
        <v>0</v>
      </c>
      <c r="P580" s="234">
        <v>0</v>
      </c>
      <c r="Q580" s="200"/>
      <c r="R580" s="199"/>
      <c r="S580" s="235">
        <v>0</v>
      </c>
      <c r="T580" s="210">
        <f t="shared" ref="T580:T600" si="199">+IF(ABS(+O580+Q580)&lt;=ABS(P580+R580),-O580+P580-Q580+R580,0)</f>
        <v>0</v>
      </c>
      <c r="U580" s="196"/>
      <c r="V580" s="225">
        <v>0</v>
      </c>
      <c r="W580" s="226">
        <v>0</v>
      </c>
      <c r="X580" s="227">
        <v>0</v>
      </c>
      <c r="Y580" s="226">
        <v>0</v>
      </c>
      <c r="Z580" s="227">
        <v>0</v>
      </c>
      <c r="AA580" s="228">
        <v>0</v>
      </c>
      <c r="AB580" s="196"/>
      <c r="AC580" s="233">
        <v>0</v>
      </c>
      <c r="AD580" s="234">
        <v>0</v>
      </c>
      <c r="AE580" s="302"/>
      <c r="AF580" s="199"/>
      <c r="AG580" s="235">
        <v>0</v>
      </c>
      <c r="AH580" s="210">
        <f t="shared" ref="AH580:AH600" si="200">+IF(ABS(+AC580+AE580)&lt;=ABS(AD580+AF580),-AC580+AD580-AE580+AF580,0)</f>
        <v>0</v>
      </c>
      <c r="AI580" s="196"/>
      <c r="AJ580" s="229">
        <f t="shared" si="190"/>
        <v>6799</v>
      </c>
      <c r="AK580" s="233">
        <v>0</v>
      </c>
      <c r="AL580" s="234">
        <v>0</v>
      </c>
      <c r="AM580" s="201">
        <f t="shared" si="198"/>
        <v>0</v>
      </c>
      <c r="AN580" s="209">
        <f t="shared" si="198"/>
        <v>0</v>
      </c>
      <c r="AO580" s="235">
        <v>0</v>
      </c>
      <c r="AP580" s="228">
        <f t="shared" ref="AP580:AP600" si="201">+T580+AA580+AH580</f>
        <v>0</v>
      </c>
      <c r="AQ580" s="7"/>
      <c r="AR580" s="211">
        <f t="shared" si="192"/>
        <v>0</v>
      </c>
      <c r="AS580" s="212">
        <f t="shared" si="193"/>
        <v>0</v>
      </c>
      <c r="AT580" s="213">
        <f t="shared" si="194"/>
        <v>0</v>
      </c>
      <c r="AU580" s="7"/>
      <c r="AV580" s="238">
        <f>+IF(OR(+ROUND(O580,2)+ROUND(Q580,2)&gt;ROUND(P580,2)+ROUND(R580,2),+ABS(ROUND(O580,2)+ROUND(Q580,2))&gt;+ABS(ROUND(P580,2)+ROUND(R580,2))),+(ROUND(O580,2)+ROUND(Q580,2))-(ROUND(P580,2)+ROUND(R580,2)),0)</f>
        <v>0</v>
      </c>
      <c r="AW580" s="214"/>
      <c r="AX580" s="238">
        <f>+IF(OR(+ROUND(AC580,2)+ROUND(AE580,2)&gt;ROUND(AD580,2)+ROUND(AF580,2),+ABS(ROUND(AC580,2)+ROUND(AE580,2))&gt;+ABS(ROUND(AD580,2)+ROUND(AF580,2))),+(ROUND(AC580,2)+ROUND(AE580,2))-(ROUND(AD580,2)+ROUND(AF580,2)),0)</f>
        <v>0</v>
      </c>
      <c r="AY580" s="7"/>
      <c r="AZ580" s="7"/>
      <c r="BA580" s="7"/>
      <c r="BB580" s="7"/>
      <c r="BC580" s="7"/>
      <c r="BD580" s="7"/>
    </row>
    <row r="581" spans="1:56" x14ac:dyDescent="0.25">
      <c r="A581" s="218">
        <v>6901</v>
      </c>
      <c r="B581" s="219" t="s">
        <v>615</v>
      </c>
      <c r="C581" s="220"/>
      <c r="D581" s="220"/>
      <c r="E581" s="220"/>
      <c r="F581" s="220"/>
      <c r="G581" s="220"/>
      <c r="H581" s="220"/>
      <c r="I581" s="220"/>
      <c r="J581" s="220"/>
      <c r="K581" s="220"/>
      <c r="L581" s="221"/>
      <c r="M581" s="196" t="s">
        <v>56</v>
      </c>
      <c r="N581" s="222">
        <f t="shared" si="191"/>
        <v>6901</v>
      </c>
      <c r="O581" s="233">
        <v>0</v>
      </c>
      <c r="P581" s="234">
        <v>0</v>
      </c>
      <c r="Q581" s="200"/>
      <c r="R581" s="199"/>
      <c r="S581" s="242">
        <f t="shared" ref="S581:S600" si="202">+IF(ABS(+O581+Q581)&gt;=ABS(P581+R581),+O581-P581+Q581-R581,0)</f>
        <v>0</v>
      </c>
      <c r="T581" s="210">
        <f t="shared" si="199"/>
        <v>0</v>
      </c>
      <c r="U581" s="196"/>
      <c r="V581" s="225">
        <v>0</v>
      </c>
      <c r="W581" s="226">
        <v>0</v>
      </c>
      <c r="X581" s="227">
        <v>0</v>
      </c>
      <c r="Y581" s="226">
        <v>0</v>
      </c>
      <c r="Z581" s="227">
        <v>0</v>
      </c>
      <c r="AA581" s="228">
        <v>0</v>
      </c>
      <c r="AB581" s="196"/>
      <c r="AC581" s="233">
        <v>0</v>
      </c>
      <c r="AD581" s="234">
        <v>0</v>
      </c>
      <c r="AE581" s="302"/>
      <c r="AF581" s="224"/>
      <c r="AG581" s="242">
        <f t="shared" ref="AG581:AG600" si="203">+IF(ABS(+AC581+AE581)&gt;=ABS(AD581+AF581),+AC581-AD581+AE581-AF581,0)</f>
        <v>0</v>
      </c>
      <c r="AH581" s="210">
        <f t="shared" si="200"/>
        <v>0</v>
      </c>
      <c r="AI581" s="196"/>
      <c r="AJ581" s="229">
        <f t="shared" si="190"/>
        <v>6901</v>
      </c>
      <c r="AK581" s="233">
        <v>0</v>
      </c>
      <c r="AL581" s="234">
        <v>0</v>
      </c>
      <c r="AM581" s="201">
        <f t="shared" si="198"/>
        <v>0</v>
      </c>
      <c r="AN581" s="209">
        <f t="shared" si="198"/>
        <v>0</v>
      </c>
      <c r="AO581" s="242">
        <f t="shared" ref="AO581:AO600" si="204">+S581+Z581+AG581</f>
        <v>0</v>
      </c>
      <c r="AP581" s="210">
        <f t="shared" si="201"/>
        <v>0</v>
      </c>
      <c r="AQ581" s="7"/>
      <c r="AR581" s="211">
        <f t="shared" ref="AR581:AR587" si="205">+ROUND(+SUM(AK581-AL581)-SUM(O581-P581)-SUM(V581-W581)-SUM(AC581-AD581),2)</f>
        <v>0</v>
      </c>
      <c r="AS581" s="212">
        <f t="shared" si="193"/>
        <v>0</v>
      </c>
      <c r="AT581" s="213">
        <f t="shared" si="194"/>
        <v>0</v>
      </c>
      <c r="AU581" s="7"/>
      <c r="AV581" s="7"/>
      <c r="AW581" s="214"/>
      <c r="AX581" s="214"/>
      <c r="AY581" s="7"/>
      <c r="AZ581" s="7"/>
      <c r="BA581" s="7"/>
      <c r="BB581" s="7"/>
      <c r="BC581" s="7"/>
      <c r="BD581" s="7"/>
    </row>
    <row r="582" spans="1:56" x14ac:dyDescent="0.25">
      <c r="A582" s="218">
        <v>6902</v>
      </c>
      <c r="B582" s="219" t="s">
        <v>616</v>
      </c>
      <c r="C582" s="220"/>
      <c r="D582" s="220"/>
      <c r="E582" s="220"/>
      <c r="F582" s="220"/>
      <c r="G582" s="220"/>
      <c r="H582" s="220"/>
      <c r="I582" s="220"/>
      <c r="J582" s="220"/>
      <c r="K582" s="220"/>
      <c r="L582" s="221"/>
      <c r="M582" s="196" t="s">
        <v>56</v>
      </c>
      <c r="N582" s="222">
        <f t="shared" si="191"/>
        <v>6902</v>
      </c>
      <c r="O582" s="233">
        <v>0</v>
      </c>
      <c r="P582" s="234">
        <v>0</v>
      </c>
      <c r="Q582" s="200"/>
      <c r="R582" s="199"/>
      <c r="S582" s="242">
        <f t="shared" si="202"/>
        <v>0</v>
      </c>
      <c r="T582" s="210">
        <f t="shared" si="199"/>
        <v>0</v>
      </c>
      <c r="U582" s="196"/>
      <c r="V582" s="225">
        <v>0</v>
      </c>
      <c r="W582" s="226">
        <v>0</v>
      </c>
      <c r="X582" s="227">
        <v>0</v>
      </c>
      <c r="Y582" s="226">
        <v>0</v>
      </c>
      <c r="Z582" s="227">
        <v>0</v>
      </c>
      <c r="AA582" s="228">
        <v>0</v>
      </c>
      <c r="AB582" s="196"/>
      <c r="AC582" s="233">
        <v>0</v>
      </c>
      <c r="AD582" s="234">
        <v>0</v>
      </c>
      <c r="AE582" s="200"/>
      <c r="AF582" s="199"/>
      <c r="AG582" s="242">
        <f t="shared" si="203"/>
        <v>0</v>
      </c>
      <c r="AH582" s="210">
        <f t="shared" si="200"/>
        <v>0</v>
      </c>
      <c r="AI582" s="196"/>
      <c r="AJ582" s="229">
        <f t="shared" si="190"/>
        <v>6902</v>
      </c>
      <c r="AK582" s="233">
        <v>0</v>
      </c>
      <c r="AL582" s="234">
        <v>0</v>
      </c>
      <c r="AM582" s="201">
        <f t="shared" si="198"/>
        <v>0</v>
      </c>
      <c r="AN582" s="209">
        <f t="shared" si="198"/>
        <v>0</v>
      </c>
      <c r="AO582" s="242">
        <f t="shared" si="204"/>
        <v>0</v>
      </c>
      <c r="AP582" s="210">
        <f t="shared" si="201"/>
        <v>0</v>
      </c>
      <c r="AQ582" s="7"/>
      <c r="AR582" s="211">
        <f t="shared" si="205"/>
        <v>0</v>
      </c>
      <c r="AS582" s="212">
        <f t="shared" si="193"/>
        <v>0</v>
      </c>
      <c r="AT582" s="213">
        <f t="shared" si="194"/>
        <v>0</v>
      </c>
      <c r="AU582" s="7"/>
      <c r="AV582" s="7"/>
      <c r="AW582" s="214"/>
      <c r="AX582" s="214"/>
      <c r="AY582" s="7"/>
      <c r="AZ582" s="7"/>
      <c r="BA582" s="7"/>
      <c r="BB582" s="7"/>
      <c r="BC582" s="7"/>
      <c r="BD582" s="7"/>
    </row>
    <row r="583" spans="1:56" x14ac:dyDescent="0.25">
      <c r="A583" s="218">
        <v>6903</v>
      </c>
      <c r="B583" s="219" t="s">
        <v>617</v>
      </c>
      <c r="C583" s="220"/>
      <c r="D583" s="220"/>
      <c r="E583" s="220"/>
      <c r="F583" s="220"/>
      <c r="G583" s="220"/>
      <c r="H583" s="220"/>
      <c r="I583" s="220"/>
      <c r="J583" s="220"/>
      <c r="K583" s="220"/>
      <c r="L583" s="221"/>
      <c r="M583" s="196" t="s">
        <v>56</v>
      </c>
      <c r="N583" s="222">
        <f t="shared" si="191"/>
        <v>6903</v>
      </c>
      <c r="O583" s="233">
        <v>0</v>
      </c>
      <c r="P583" s="234">
        <v>0</v>
      </c>
      <c r="Q583" s="200"/>
      <c r="R583" s="199"/>
      <c r="S583" s="242">
        <f t="shared" si="202"/>
        <v>0</v>
      </c>
      <c r="T583" s="210">
        <f t="shared" si="199"/>
        <v>0</v>
      </c>
      <c r="U583" s="196"/>
      <c r="V583" s="225">
        <v>0</v>
      </c>
      <c r="W583" s="226">
        <v>0</v>
      </c>
      <c r="X583" s="227">
        <v>0</v>
      </c>
      <c r="Y583" s="226">
        <v>0</v>
      </c>
      <c r="Z583" s="227">
        <v>0</v>
      </c>
      <c r="AA583" s="228">
        <v>0</v>
      </c>
      <c r="AB583" s="196"/>
      <c r="AC583" s="233">
        <v>0</v>
      </c>
      <c r="AD583" s="234">
        <v>0</v>
      </c>
      <c r="AE583" s="200"/>
      <c r="AF583" s="199"/>
      <c r="AG583" s="242">
        <f t="shared" si="203"/>
        <v>0</v>
      </c>
      <c r="AH583" s="210">
        <f t="shared" si="200"/>
        <v>0</v>
      </c>
      <c r="AI583" s="196"/>
      <c r="AJ583" s="229">
        <f t="shared" si="190"/>
        <v>6903</v>
      </c>
      <c r="AK583" s="233">
        <v>0</v>
      </c>
      <c r="AL583" s="234">
        <v>0</v>
      </c>
      <c r="AM583" s="201">
        <f t="shared" si="198"/>
        <v>0</v>
      </c>
      <c r="AN583" s="209">
        <f t="shared" si="198"/>
        <v>0</v>
      </c>
      <c r="AO583" s="242">
        <f t="shared" si="204"/>
        <v>0</v>
      </c>
      <c r="AP583" s="210">
        <f t="shared" si="201"/>
        <v>0</v>
      </c>
      <c r="AQ583" s="7"/>
      <c r="AR583" s="211">
        <f t="shared" si="205"/>
        <v>0</v>
      </c>
      <c r="AS583" s="212">
        <f t="shared" si="193"/>
        <v>0</v>
      </c>
      <c r="AT583" s="213">
        <f t="shared" si="194"/>
        <v>0</v>
      </c>
      <c r="AU583" s="7"/>
      <c r="AV583" s="7"/>
      <c r="AW583" s="214"/>
      <c r="AX583" s="214"/>
      <c r="AY583" s="7"/>
      <c r="AZ583" s="7"/>
      <c r="BA583" s="7"/>
      <c r="BB583" s="7"/>
      <c r="BC583" s="7"/>
      <c r="BD583" s="7"/>
    </row>
    <row r="584" spans="1:56" x14ac:dyDescent="0.25">
      <c r="A584" s="218">
        <v>6904</v>
      </c>
      <c r="B584" s="219" t="s">
        <v>618</v>
      </c>
      <c r="C584" s="220"/>
      <c r="D584" s="220"/>
      <c r="E584" s="220"/>
      <c r="F584" s="220"/>
      <c r="G584" s="220"/>
      <c r="H584" s="220"/>
      <c r="I584" s="220"/>
      <c r="J584" s="220"/>
      <c r="K584" s="220"/>
      <c r="L584" s="221"/>
      <c r="M584" s="196" t="s">
        <v>56</v>
      </c>
      <c r="N584" s="222">
        <f t="shared" si="191"/>
        <v>6904</v>
      </c>
      <c r="O584" s="233">
        <v>0</v>
      </c>
      <c r="P584" s="234">
        <v>0</v>
      </c>
      <c r="Q584" s="200"/>
      <c r="R584" s="199"/>
      <c r="S584" s="242">
        <f t="shared" si="202"/>
        <v>0</v>
      </c>
      <c r="T584" s="210">
        <f t="shared" si="199"/>
        <v>0</v>
      </c>
      <c r="U584" s="196"/>
      <c r="V584" s="225">
        <v>0</v>
      </c>
      <c r="W584" s="226">
        <v>0</v>
      </c>
      <c r="X584" s="227">
        <v>0</v>
      </c>
      <c r="Y584" s="226">
        <v>0</v>
      </c>
      <c r="Z584" s="227">
        <v>0</v>
      </c>
      <c r="AA584" s="228">
        <v>0</v>
      </c>
      <c r="AB584" s="196"/>
      <c r="AC584" s="233">
        <v>0</v>
      </c>
      <c r="AD584" s="234">
        <v>0</v>
      </c>
      <c r="AE584" s="302"/>
      <c r="AF584" s="224"/>
      <c r="AG584" s="242">
        <f t="shared" si="203"/>
        <v>0</v>
      </c>
      <c r="AH584" s="210">
        <f t="shared" si="200"/>
        <v>0</v>
      </c>
      <c r="AI584" s="196"/>
      <c r="AJ584" s="229">
        <f t="shared" si="190"/>
        <v>6904</v>
      </c>
      <c r="AK584" s="233">
        <v>0</v>
      </c>
      <c r="AL584" s="234">
        <v>0</v>
      </c>
      <c r="AM584" s="201">
        <f t="shared" si="198"/>
        <v>0</v>
      </c>
      <c r="AN584" s="209">
        <f t="shared" si="198"/>
        <v>0</v>
      </c>
      <c r="AO584" s="242">
        <f t="shared" si="204"/>
        <v>0</v>
      </c>
      <c r="AP584" s="210">
        <f t="shared" si="201"/>
        <v>0</v>
      </c>
      <c r="AQ584" s="7"/>
      <c r="AR584" s="211">
        <f t="shared" si="205"/>
        <v>0</v>
      </c>
      <c r="AS584" s="212">
        <f t="shared" si="193"/>
        <v>0</v>
      </c>
      <c r="AT584" s="213">
        <f t="shared" si="194"/>
        <v>0</v>
      </c>
      <c r="AU584" s="7"/>
      <c r="AV584" s="7"/>
      <c r="AW584" s="214"/>
      <c r="AX584" s="214"/>
      <c r="AY584" s="7"/>
      <c r="AZ584" s="7"/>
      <c r="BA584" s="7"/>
      <c r="BB584" s="7"/>
      <c r="BC584" s="7"/>
      <c r="BD584" s="7"/>
    </row>
    <row r="585" spans="1:56" x14ac:dyDescent="0.25">
      <c r="A585" s="218">
        <v>6905</v>
      </c>
      <c r="B585" s="219" t="s">
        <v>619</v>
      </c>
      <c r="C585" s="220"/>
      <c r="D585" s="220"/>
      <c r="E585" s="220"/>
      <c r="F585" s="220"/>
      <c r="G585" s="220"/>
      <c r="H585" s="220"/>
      <c r="I585" s="220"/>
      <c r="J585" s="220"/>
      <c r="K585" s="220"/>
      <c r="L585" s="221"/>
      <c r="M585" s="196" t="s">
        <v>56</v>
      </c>
      <c r="N585" s="222">
        <f t="shared" si="191"/>
        <v>6905</v>
      </c>
      <c r="O585" s="233">
        <v>0</v>
      </c>
      <c r="P585" s="234">
        <v>0</v>
      </c>
      <c r="Q585" s="200"/>
      <c r="R585" s="199"/>
      <c r="S585" s="242">
        <f t="shared" si="202"/>
        <v>0</v>
      </c>
      <c r="T585" s="210">
        <f t="shared" si="199"/>
        <v>0</v>
      </c>
      <c r="U585" s="196"/>
      <c r="V585" s="225">
        <v>0</v>
      </c>
      <c r="W585" s="226">
        <v>0</v>
      </c>
      <c r="X585" s="227">
        <v>0</v>
      </c>
      <c r="Y585" s="226">
        <v>0</v>
      </c>
      <c r="Z585" s="227">
        <v>0</v>
      </c>
      <c r="AA585" s="228">
        <v>0</v>
      </c>
      <c r="AB585" s="196"/>
      <c r="AC585" s="233">
        <v>0</v>
      </c>
      <c r="AD585" s="234">
        <v>0</v>
      </c>
      <c r="AE585" s="302"/>
      <c r="AF585" s="224"/>
      <c r="AG585" s="242">
        <f t="shared" si="203"/>
        <v>0</v>
      </c>
      <c r="AH585" s="210">
        <f t="shared" si="200"/>
        <v>0</v>
      </c>
      <c r="AI585" s="196"/>
      <c r="AJ585" s="229">
        <f t="shared" si="190"/>
        <v>6905</v>
      </c>
      <c r="AK585" s="233">
        <v>0</v>
      </c>
      <c r="AL585" s="234">
        <v>0</v>
      </c>
      <c r="AM585" s="201">
        <f t="shared" si="198"/>
        <v>0</v>
      </c>
      <c r="AN585" s="209">
        <f t="shared" si="198"/>
        <v>0</v>
      </c>
      <c r="AO585" s="242">
        <f t="shared" si="204"/>
        <v>0</v>
      </c>
      <c r="AP585" s="210">
        <f t="shared" si="201"/>
        <v>0</v>
      </c>
      <c r="AQ585" s="7"/>
      <c r="AR585" s="211">
        <f t="shared" si="205"/>
        <v>0</v>
      </c>
      <c r="AS585" s="212">
        <f t="shared" si="193"/>
        <v>0</v>
      </c>
      <c r="AT585" s="213">
        <f t="shared" si="194"/>
        <v>0</v>
      </c>
      <c r="AU585" s="7"/>
      <c r="AV585" s="7"/>
      <c r="AW585" s="214"/>
      <c r="AX585" s="214"/>
      <c r="AY585" s="7"/>
      <c r="AZ585" s="7"/>
      <c r="BA585" s="7"/>
      <c r="BB585" s="7"/>
      <c r="BC585" s="7"/>
      <c r="BD585" s="7"/>
    </row>
    <row r="586" spans="1:56" x14ac:dyDescent="0.25">
      <c r="A586" s="218">
        <v>6906</v>
      </c>
      <c r="B586" s="219" t="s">
        <v>620</v>
      </c>
      <c r="C586" s="220"/>
      <c r="D586" s="220"/>
      <c r="E586" s="220"/>
      <c r="F586" s="220"/>
      <c r="G586" s="220"/>
      <c r="H586" s="220"/>
      <c r="I586" s="220"/>
      <c r="J586" s="220"/>
      <c r="K586" s="220"/>
      <c r="L586" s="221"/>
      <c r="M586" s="196" t="s">
        <v>56</v>
      </c>
      <c r="N586" s="222">
        <f t="shared" si="191"/>
        <v>6906</v>
      </c>
      <c r="O586" s="233">
        <v>0</v>
      </c>
      <c r="P586" s="234">
        <v>0</v>
      </c>
      <c r="Q586" s="200"/>
      <c r="R586" s="199"/>
      <c r="S586" s="242">
        <f t="shared" si="202"/>
        <v>0</v>
      </c>
      <c r="T586" s="210">
        <f t="shared" si="199"/>
        <v>0</v>
      </c>
      <c r="U586" s="196"/>
      <c r="V586" s="225">
        <v>0</v>
      </c>
      <c r="W586" s="226">
        <v>0</v>
      </c>
      <c r="X586" s="227">
        <v>0</v>
      </c>
      <c r="Y586" s="226">
        <v>0</v>
      </c>
      <c r="Z586" s="227">
        <v>0</v>
      </c>
      <c r="AA586" s="228">
        <v>0</v>
      </c>
      <c r="AB586" s="196"/>
      <c r="AC586" s="233">
        <v>0</v>
      </c>
      <c r="AD586" s="234">
        <v>0</v>
      </c>
      <c r="AE586" s="302"/>
      <c r="AF586" s="224"/>
      <c r="AG586" s="242">
        <f t="shared" si="203"/>
        <v>0</v>
      </c>
      <c r="AH586" s="210">
        <f t="shared" si="200"/>
        <v>0</v>
      </c>
      <c r="AI586" s="196"/>
      <c r="AJ586" s="229">
        <f t="shared" si="190"/>
        <v>6906</v>
      </c>
      <c r="AK586" s="233">
        <v>0</v>
      </c>
      <c r="AL586" s="234">
        <v>0</v>
      </c>
      <c r="AM586" s="201">
        <f t="shared" si="198"/>
        <v>0</v>
      </c>
      <c r="AN586" s="209">
        <f t="shared" si="198"/>
        <v>0</v>
      </c>
      <c r="AO586" s="242">
        <f t="shared" si="204"/>
        <v>0</v>
      </c>
      <c r="AP586" s="210">
        <f t="shared" si="201"/>
        <v>0</v>
      </c>
      <c r="AQ586" s="7"/>
      <c r="AR586" s="211">
        <f t="shared" si="205"/>
        <v>0</v>
      </c>
      <c r="AS586" s="212">
        <f t="shared" si="193"/>
        <v>0</v>
      </c>
      <c r="AT586" s="213">
        <f t="shared" si="194"/>
        <v>0</v>
      </c>
      <c r="AU586" s="7"/>
      <c r="AV586" s="7"/>
      <c r="AW586" s="214"/>
      <c r="AX586" s="214"/>
      <c r="AY586" s="7"/>
      <c r="AZ586" s="7"/>
      <c r="BA586" s="7"/>
      <c r="BB586" s="7"/>
      <c r="BC586" s="7"/>
      <c r="BD586" s="7"/>
    </row>
    <row r="587" spans="1:56" x14ac:dyDescent="0.25">
      <c r="A587" s="218">
        <v>6910</v>
      </c>
      <c r="B587" s="219" t="s">
        <v>621</v>
      </c>
      <c r="C587" s="220"/>
      <c r="D587" s="220"/>
      <c r="E587" s="220"/>
      <c r="F587" s="220"/>
      <c r="G587" s="220"/>
      <c r="H587" s="220"/>
      <c r="I587" s="220"/>
      <c r="J587" s="220"/>
      <c r="K587" s="220"/>
      <c r="L587" s="221"/>
      <c r="M587" s="196" t="s">
        <v>56</v>
      </c>
      <c r="N587" s="222">
        <f t="shared" si="191"/>
        <v>6910</v>
      </c>
      <c r="O587" s="233">
        <v>0</v>
      </c>
      <c r="P587" s="234">
        <v>0</v>
      </c>
      <c r="Q587" s="200"/>
      <c r="R587" s="199"/>
      <c r="S587" s="242">
        <f t="shared" si="202"/>
        <v>0</v>
      </c>
      <c r="T587" s="210">
        <f t="shared" si="199"/>
        <v>0</v>
      </c>
      <c r="U587" s="196"/>
      <c r="V587" s="225">
        <v>0</v>
      </c>
      <c r="W587" s="226">
        <v>0</v>
      </c>
      <c r="X587" s="227">
        <v>0</v>
      </c>
      <c r="Y587" s="226">
        <v>0</v>
      </c>
      <c r="Z587" s="227">
        <v>0</v>
      </c>
      <c r="AA587" s="228">
        <v>0</v>
      </c>
      <c r="AB587" s="196"/>
      <c r="AC587" s="233">
        <v>0</v>
      </c>
      <c r="AD587" s="234">
        <v>0</v>
      </c>
      <c r="AE587" s="302"/>
      <c r="AF587" s="224"/>
      <c r="AG587" s="242">
        <f t="shared" si="203"/>
        <v>0</v>
      </c>
      <c r="AH587" s="210">
        <f t="shared" si="200"/>
        <v>0</v>
      </c>
      <c r="AI587" s="196"/>
      <c r="AJ587" s="229">
        <f t="shared" si="190"/>
        <v>6910</v>
      </c>
      <c r="AK587" s="233">
        <v>0</v>
      </c>
      <c r="AL587" s="234">
        <v>0</v>
      </c>
      <c r="AM587" s="201">
        <f>+ROUND(+Q587+X587+AE587,2)</f>
        <v>0</v>
      </c>
      <c r="AN587" s="209">
        <f>+ROUND(+R587+Y587+AF587,2)</f>
        <v>0</v>
      </c>
      <c r="AO587" s="242">
        <f t="shared" si="204"/>
        <v>0</v>
      </c>
      <c r="AP587" s="210">
        <f t="shared" si="201"/>
        <v>0</v>
      </c>
      <c r="AQ587" s="7"/>
      <c r="AR587" s="211">
        <f t="shared" si="205"/>
        <v>0</v>
      </c>
      <c r="AS587" s="212">
        <f t="shared" si="193"/>
        <v>0</v>
      </c>
      <c r="AT587" s="213">
        <f t="shared" si="194"/>
        <v>0</v>
      </c>
      <c r="AU587" s="7"/>
      <c r="AV587" s="7"/>
      <c r="AW587" s="214"/>
      <c r="AX587" s="214"/>
      <c r="AY587" s="7"/>
      <c r="AZ587" s="7"/>
      <c r="BA587" s="7"/>
      <c r="BB587" s="7"/>
      <c r="BC587" s="7"/>
      <c r="BD587" s="7"/>
    </row>
    <row r="588" spans="1:56" x14ac:dyDescent="0.25">
      <c r="A588" s="218">
        <v>6911</v>
      </c>
      <c r="B588" s="220" t="s">
        <v>622</v>
      </c>
      <c r="C588" s="220"/>
      <c r="D588" s="220"/>
      <c r="E588" s="220"/>
      <c r="F588" s="220"/>
      <c r="G588" s="220"/>
      <c r="H588" s="220"/>
      <c r="I588" s="220"/>
      <c r="J588" s="220"/>
      <c r="K588" s="220"/>
      <c r="L588" s="221"/>
      <c r="M588" s="196" t="s">
        <v>56</v>
      </c>
      <c r="N588" s="222">
        <f t="shared" si="191"/>
        <v>6911</v>
      </c>
      <c r="O588" s="233">
        <v>0</v>
      </c>
      <c r="P588" s="234">
        <v>0</v>
      </c>
      <c r="Q588" s="200"/>
      <c r="R588" s="199"/>
      <c r="S588" s="242">
        <f t="shared" si="202"/>
        <v>0</v>
      </c>
      <c r="T588" s="210">
        <f t="shared" si="199"/>
        <v>0</v>
      </c>
      <c r="U588" s="196"/>
      <c r="V588" s="225">
        <v>0</v>
      </c>
      <c r="W588" s="226">
        <v>0</v>
      </c>
      <c r="X588" s="227">
        <v>0</v>
      </c>
      <c r="Y588" s="226">
        <v>0</v>
      </c>
      <c r="Z588" s="227">
        <v>0</v>
      </c>
      <c r="AA588" s="228">
        <v>0</v>
      </c>
      <c r="AB588" s="196"/>
      <c r="AC588" s="233">
        <v>0</v>
      </c>
      <c r="AD588" s="234">
        <v>0</v>
      </c>
      <c r="AE588" s="302"/>
      <c r="AF588" s="224"/>
      <c r="AG588" s="242">
        <f t="shared" si="203"/>
        <v>0</v>
      </c>
      <c r="AH588" s="210">
        <f t="shared" si="200"/>
        <v>0</v>
      </c>
      <c r="AI588" s="196"/>
      <c r="AJ588" s="229">
        <f t="shared" si="190"/>
        <v>6911</v>
      </c>
      <c r="AK588" s="233">
        <v>0</v>
      </c>
      <c r="AL588" s="234">
        <v>0</v>
      </c>
      <c r="AM588" s="201">
        <f t="shared" si="198"/>
        <v>0</v>
      </c>
      <c r="AN588" s="209">
        <f t="shared" si="198"/>
        <v>0</v>
      </c>
      <c r="AO588" s="242">
        <f t="shared" si="204"/>
        <v>0</v>
      </c>
      <c r="AP588" s="210">
        <f t="shared" si="201"/>
        <v>0</v>
      </c>
      <c r="AQ588" s="7"/>
      <c r="AR588" s="211">
        <f t="shared" si="192"/>
        <v>0</v>
      </c>
      <c r="AS588" s="212">
        <f t="shared" si="193"/>
        <v>0</v>
      </c>
      <c r="AT588" s="213">
        <f t="shared" si="194"/>
        <v>0</v>
      </c>
      <c r="AU588" s="7"/>
      <c r="AV588" s="7"/>
      <c r="AW588" s="214"/>
      <c r="AX588" s="214"/>
      <c r="AY588" s="7"/>
      <c r="AZ588" s="7"/>
      <c r="BA588" s="7"/>
      <c r="BB588" s="7"/>
      <c r="BC588" s="7"/>
      <c r="BD588" s="7"/>
    </row>
    <row r="589" spans="1:56" x14ac:dyDescent="0.25">
      <c r="A589" s="218">
        <v>6912</v>
      </c>
      <c r="B589" s="220" t="s">
        <v>623</v>
      </c>
      <c r="C589" s="220"/>
      <c r="D589" s="220"/>
      <c r="E589" s="220"/>
      <c r="F589" s="220"/>
      <c r="G589" s="220"/>
      <c r="H589" s="220"/>
      <c r="I589" s="220"/>
      <c r="J589" s="220"/>
      <c r="K589" s="220"/>
      <c r="L589" s="221"/>
      <c r="M589" s="196" t="s">
        <v>56</v>
      </c>
      <c r="N589" s="222">
        <f t="shared" si="191"/>
        <v>6912</v>
      </c>
      <c r="O589" s="233">
        <v>0</v>
      </c>
      <c r="P589" s="234">
        <v>0</v>
      </c>
      <c r="Q589" s="200"/>
      <c r="R589" s="199"/>
      <c r="S589" s="242">
        <f t="shared" si="202"/>
        <v>0</v>
      </c>
      <c r="T589" s="210">
        <f t="shared" si="199"/>
        <v>0</v>
      </c>
      <c r="U589" s="196"/>
      <c r="V589" s="225">
        <v>0</v>
      </c>
      <c r="W589" s="226">
        <v>0</v>
      </c>
      <c r="X589" s="227">
        <v>0</v>
      </c>
      <c r="Y589" s="226">
        <v>0</v>
      </c>
      <c r="Z589" s="227">
        <v>0</v>
      </c>
      <c r="AA589" s="228">
        <v>0</v>
      </c>
      <c r="AB589" s="196"/>
      <c r="AC589" s="233">
        <v>0</v>
      </c>
      <c r="AD589" s="234">
        <v>0</v>
      </c>
      <c r="AE589" s="302"/>
      <c r="AF589" s="224"/>
      <c r="AG589" s="242">
        <f t="shared" si="203"/>
        <v>0</v>
      </c>
      <c r="AH589" s="210">
        <f t="shared" si="200"/>
        <v>0</v>
      </c>
      <c r="AI589" s="196"/>
      <c r="AJ589" s="229">
        <f t="shared" si="190"/>
        <v>6912</v>
      </c>
      <c r="AK589" s="233">
        <v>0</v>
      </c>
      <c r="AL589" s="234">
        <v>0</v>
      </c>
      <c r="AM589" s="201">
        <f t="shared" si="198"/>
        <v>0</v>
      </c>
      <c r="AN589" s="209">
        <f t="shared" si="198"/>
        <v>0</v>
      </c>
      <c r="AO589" s="242">
        <f t="shared" si="204"/>
        <v>0</v>
      </c>
      <c r="AP589" s="210">
        <f t="shared" si="201"/>
        <v>0</v>
      </c>
      <c r="AQ589" s="7"/>
      <c r="AR589" s="211">
        <f t="shared" si="192"/>
        <v>0</v>
      </c>
      <c r="AS589" s="212">
        <f t="shared" si="193"/>
        <v>0</v>
      </c>
      <c r="AT589" s="213">
        <f t="shared" si="194"/>
        <v>0</v>
      </c>
      <c r="AU589" s="7"/>
      <c r="AV589" s="7"/>
      <c r="AW589" s="214"/>
      <c r="AX589" s="214"/>
      <c r="AY589" s="7"/>
      <c r="AZ589" s="7"/>
      <c r="BA589" s="7"/>
      <c r="BB589" s="7"/>
      <c r="BC589" s="7"/>
      <c r="BD589" s="7"/>
    </row>
    <row r="590" spans="1:56" x14ac:dyDescent="0.25">
      <c r="A590" s="218">
        <v>6915</v>
      </c>
      <c r="B590" s="220" t="s">
        <v>624</v>
      </c>
      <c r="C590" s="220"/>
      <c r="D590" s="220"/>
      <c r="E590" s="220"/>
      <c r="F590" s="220"/>
      <c r="G590" s="220"/>
      <c r="H590" s="220"/>
      <c r="I590" s="220"/>
      <c r="J590" s="220"/>
      <c r="K590" s="220"/>
      <c r="L590" s="221"/>
      <c r="M590" s="196" t="s">
        <v>56</v>
      </c>
      <c r="N590" s="222">
        <f>+A590</f>
        <v>6915</v>
      </c>
      <c r="O590" s="233">
        <v>0</v>
      </c>
      <c r="P590" s="234">
        <v>0</v>
      </c>
      <c r="Q590" s="200"/>
      <c r="R590" s="199"/>
      <c r="S590" s="242">
        <f>+IF(ABS(+O590+Q590)&gt;=ABS(P590+R590),+O590-P590+Q590-R590,0)</f>
        <v>0</v>
      </c>
      <c r="T590" s="210">
        <f>+IF(ABS(+O590+Q590)&lt;=ABS(P590+R590),-O590+P590-Q590+R590,0)</f>
        <v>0</v>
      </c>
      <c r="U590" s="196"/>
      <c r="V590" s="225">
        <v>0</v>
      </c>
      <c r="W590" s="226">
        <v>0</v>
      </c>
      <c r="X590" s="227">
        <v>2997794.82</v>
      </c>
      <c r="Y590" s="226">
        <v>0</v>
      </c>
      <c r="Z590" s="227">
        <v>2997794.82</v>
      </c>
      <c r="AA590" s="228">
        <v>0</v>
      </c>
      <c r="AB590" s="196"/>
      <c r="AC590" s="233">
        <v>0</v>
      </c>
      <c r="AD590" s="234">
        <v>0</v>
      </c>
      <c r="AE590" s="302"/>
      <c r="AF590" s="224"/>
      <c r="AG590" s="242">
        <f>+IF(ABS(+AC590+AE590)&gt;=ABS(AD590+AF590),+AC590-AD590+AE590-AF590,0)</f>
        <v>0</v>
      </c>
      <c r="AH590" s="210">
        <f>+IF(ABS(+AC590+AE590)&lt;=ABS(AD590+AF590),-AC590+AD590-AE590+AF590,0)</f>
        <v>0</v>
      </c>
      <c r="AI590" s="196"/>
      <c r="AJ590" s="229">
        <f>+N590</f>
        <v>6915</v>
      </c>
      <c r="AK590" s="233">
        <v>0</v>
      </c>
      <c r="AL590" s="234">
        <v>0</v>
      </c>
      <c r="AM590" s="201">
        <f>+ROUND(+Q590+X590+AE590,2)</f>
        <v>2997794.82</v>
      </c>
      <c r="AN590" s="209">
        <f>+ROUND(+R590+Y590+AF590,2)</f>
        <v>0</v>
      </c>
      <c r="AO590" s="242">
        <f t="shared" si="204"/>
        <v>2997794.82</v>
      </c>
      <c r="AP590" s="210">
        <f t="shared" si="201"/>
        <v>0</v>
      </c>
      <c r="AQ590" s="7"/>
      <c r="AR590" s="211">
        <f>+ROUND(+SUM(AK590-AL590)-SUM(O590-P590)-SUM(V590-W590)-SUM(AC590-AD590),2)</f>
        <v>0</v>
      </c>
      <c r="AS590" s="212">
        <f>+ROUND(+SUM(AM590-AN590)-SUM(Q590-R590)-SUM(X590-Y590)-SUM(AE590-AF590),2)</f>
        <v>0</v>
      </c>
      <c r="AT590" s="213">
        <f>+ROUND(+SUM(AO590-AP590)-SUM(S590-T590)-SUM(Z590-AA590)-SUM(AG590-AH590),2)</f>
        <v>0</v>
      </c>
      <c r="AU590" s="7"/>
      <c r="AV590" s="7"/>
      <c r="AW590" s="214"/>
      <c r="AX590" s="214"/>
      <c r="AY590" s="7"/>
      <c r="AZ590" s="7"/>
      <c r="BA590" s="7"/>
      <c r="BB590" s="7"/>
      <c r="BC590" s="7"/>
      <c r="BD590" s="7"/>
    </row>
    <row r="591" spans="1:56" x14ac:dyDescent="0.25">
      <c r="A591" s="218">
        <v>6916</v>
      </c>
      <c r="B591" s="220" t="s">
        <v>625</v>
      </c>
      <c r="C591" s="220"/>
      <c r="D591" s="220"/>
      <c r="E591" s="220"/>
      <c r="F591" s="220"/>
      <c r="G591" s="220"/>
      <c r="H591" s="220"/>
      <c r="I591" s="220"/>
      <c r="J591" s="220"/>
      <c r="K591" s="220"/>
      <c r="L591" s="221"/>
      <c r="M591" s="196" t="s">
        <v>56</v>
      </c>
      <c r="N591" s="222">
        <f>+A591</f>
        <v>6916</v>
      </c>
      <c r="O591" s="233">
        <v>0</v>
      </c>
      <c r="P591" s="234">
        <v>0</v>
      </c>
      <c r="Q591" s="200"/>
      <c r="R591" s="199"/>
      <c r="S591" s="242">
        <f>+IF(ABS(+O591+Q591)&gt;=ABS(P591+R591),+O591-P591+Q591-R591,0)</f>
        <v>0</v>
      </c>
      <c r="T591" s="210">
        <f>+IF(ABS(+O591+Q591)&lt;=ABS(P591+R591),-O591+P591-Q591+R591,0)</f>
        <v>0</v>
      </c>
      <c r="U591" s="196"/>
      <c r="V591" s="225">
        <v>0</v>
      </c>
      <c r="W591" s="226">
        <v>0</v>
      </c>
      <c r="X591" s="227">
        <v>0</v>
      </c>
      <c r="Y591" s="226">
        <v>0</v>
      </c>
      <c r="Z591" s="227">
        <v>0</v>
      </c>
      <c r="AA591" s="228">
        <v>0</v>
      </c>
      <c r="AB591" s="196"/>
      <c r="AC591" s="233">
        <v>0</v>
      </c>
      <c r="AD591" s="234">
        <v>0</v>
      </c>
      <c r="AE591" s="302"/>
      <c r="AF591" s="224"/>
      <c r="AG591" s="242">
        <f>+IF(ABS(+AC591+AE591)&gt;=ABS(AD591+AF591),+AC591-AD591+AE591-AF591,0)</f>
        <v>0</v>
      </c>
      <c r="AH591" s="210">
        <f>+IF(ABS(+AC591+AE591)&lt;=ABS(AD591+AF591),-AC591+AD591-AE591+AF591,0)</f>
        <v>0</v>
      </c>
      <c r="AI591" s="196"/>
      <c r="AJ591" s="229">
        <f>+N591</f>
        <v>6916</v>
      </c>
      <c r="AK591" s="233">
        <v>0</v>
      </c>
      <c r="AL591" s="234">
        <v>0</v>
      </c>
      <c r="AM591" s="201">
        <f>+ROUND(+Q591+X591+AE591,2)</f>
        <v>0</v>
      </c>
      <c r="AN591" s="209">
        <f>+ROUND(+R591+Y591+AF591,2)</f>
        <v>0</v>
      </c>
      <c r="AO591" s="242">
        <f t="shared" si="204"/>
        <v>0</v>
      </c>
      <c r="AP591" s="210">
        <f t="shared" si="201"/>
        <v>0</v>
      </c>
      <c r="AQ591" s="7"/>
      <c r="AR591" s="211">
        <f>+ROUND(+SUM(AK591-AL591)-SUM(O591-P591)-SUM(V591-W591)-SUM(AC591-AD591),2)</f>
        <v>0</v>
      </c>
      <c r="AS591" s="212">
        <f>+ROUND(+SUM(AM591-AN591)-SUM(Q591-R591)-SUM(X591-Y591)-SUM(AE591-AF591),2)</f>
        <v>0</v>
      </c>
      <c r="AT591" s="213">
        <f>+ROUND(+SUM(AO591-AP591)-SUM(S591-T591)-SUM(Z591-AA591)-SUM(AG591-AH591),2)</f>
        <v>0</v>
      </c>
      <c r="AU591" s="7"/>
      <c r="AV591" s="7"/>
      <c r="AW591" s="214"/>
      <c r="AX591" s="214"/>
      <c r="AY591" s="7"/>
      <c r="AZ591" s="7"/>
      <c r="BA591" s="7"/>
      <c r="BB591" s="7"/>
      <c r="BC591" s="7"/>
      <c r="BD591" s="7"/>
    </row>
    <row r="592" spans="1:56" x14ac:dyDescent="0.25">
      <c r="A592" s="218">
        <v>6917</v>
      </c>
      <c r="B592" s="220" t="s">
        <v>626</v>
      </c>
      <c r="C592" s="220"/>
      <c r="D592" s="220"/>
      <c r="E592" s="220"/>
      <c r="F592" s="220"/>
      <c r="G592" s="220"/>
      <c r="H592" s="220"/>
      <c r="I592" s="220"/>
      <c r="J592" s="220"/>
      <c r="K592" s="220"/>
      <c r="L592" s="221"/>
      <c r="M592" s="196" t="s">
        <v>56</v>
      </c>
      <c r="N592" s="222">
        <f t="shared" si="191"/>
        <v>6917</v>
      </c>
      <c r="O592" s="233">
        <v>0</v>
      </c>
      <c r="P592" s="234">
        <v>0</v>
      </c>
      <c r="Q592" s="200"/>
      <c r="R592" s="199"/>
      <c r="S592" s="242">
        <f t="shared" si="202"/>
        <v>0</v>
      </c>
      <c r="T592" s="210">
        <f t="shared" si="199"/>
        <v>0</v>
      </c>
      <c r="U592" s="196"/>
      <c r="V592" s="225">
        <v>0</v>
      </c>
      <c r="W592" s="226">
        <v>0</v>
      </c>
      <c r="X592" s="227">
        <v>0</v>
      </c>
      <c r="Y592" s="226">
        <v>0</v>
      </c>
      <c r="Z592" s="227">
        <v>0</v>
      </c>
      <c r="AA592" s="228">
        <v>0</v>
      </c>
      <c r="AB592" s="196"/>
      <c r="AC592" s="233">
        <v>0</v>
      </c>
      <c r="AD592" s="234">
        <v>0</v>
      </c>
      <c r="AE592" s="302"/>
      <c r="AF592" s="224"/>
      <c r="AG592" s="242">
        <f t="shared" si="203"/>
        <v>0</v>
      </c>
      <c r="AH592" s="210">
        <f t="shared" si="200"/>
        <v>0</v>
      </c>
      <c r="AI592" s="196"/>
      <c r="AJ592" s="229">
        <f t="shared" si="190"/>
        <v>6917</v>
      </c>
      <c r="AK592" s="233">
        <v>0</v>
      </c>
      <c r="AL592" s="234">
        <v>0</v>
      </c>
      <c r="AM592" s="201">
        <f t="shared" si="198"/>
        <v>0</v>
      </c>
      <c r="AN592" s="209">
        <f t="shared" si="198"/>
        <v>0</v>
      </c>
      <c r="AO592" s="242">
        <f t="shared" si="204"/>
        <v>0</v>
      </c>
      <c r="AP592" s="210">
        <f t="shared" si="201"/>
        <v>0</v>
      </c>
      <c r="AQ592" s="7"/>
      <c r="AR592" s="211">
        <f t="shared" si="192"/>
        <v>0</v>
      </c>
      <c r="AS592" s="212">
        <f t="shared" si="193"/>
        <v>0</v>
      </c>
      <c r="AT592" s="213">
        <f t="shared" si="194"/>
        <v>0</v>
      </c>
      <c r="AU592" s="7"/>
      <c r="AV592" s="7"/>
      <c r="AW592" s="214"/>
      <c r="AX592" s="214"/>
      <c r="AY592" s="7"/>
      <c r="AZ592" s="7"/>
      <c r="BA592" s="7"/>
      <c r="BB592" s="7"/>
      <c r="BC592" s="7"/>
      <c r="BD592" s="7"/>
    </row>
    <row r="593" spans="1:56" x14ac:dyDescent="0.25">
      <c r="A593" s="218">
        <v>6918</v>
      </c>
      <c r="B593" s="220" t="s">
        <v>627</v>
      </c>
      <c r="C593" s="220"/>
      <c r="D593" s="220"/>
      <c r="E593" s="220"/>
      <c r="F593" s="220"/>
      <c r="G593" s="220"/>
      <c r="H593" s="220"/>
      <c r="I593" s="220"/>
      <c r="J593" s="220"/>
      <c r="K593" s="220"/>
      <c r="L593" s="221"/>
      <c r="M593" s="196" t="s">
        <v>56</v>
      </c>
      <c r="N593" s="222">
        <f t="shared" si="191"/>
        <v>6918</v>
      </c>
      <c r="O593" s="233">
        <v>0</v>
      </c>
      <c r="P593" s="234">
        <v>0</v>
      </c>
      <c r="Q593" s="200"/>
      <c r="R593" s="199"/>
      <c r="S593" s="242">
        <f t="shared" si="202"/>
        <v>0</v>
      </c>
      <c r="T593" s="210">
        <f t="shared" si="199"/>
        <v>0</v>
      </c>
      <c r="U593" s="196"/>
      <c r="V593" s="225">
        <v>0</v>
      </c>
      <c r="W593" s="226">
        <v>0</v>
      </c>
      <c r="X593" s="227">
        <v>0</v>
      </c>
      <c r="Y593" s="226">
        <v>0</v>
      </c>
      <c r="Z593" s="227">
        <v>0</v>
      </c>
      <c r="AA593" s="228">
        <v>0</v>
      </c>
      <c r="AB593" s="196"/>
      <c r="AC593" s="233">
        <v>0</v>
      </c>
      <c r="AD593" s="234">
        <v>0</v>
      </c>
      <c r="AE593" s="302"/>
      <c r="AF593" s="224"/>
      <c r="AG593" s="242">
        <f t="shared" si="203"/>
        <v>0</v>
      </c>
      <c r="AH593" s="210">
        <f t="shared" si="200"/>
        <v>0</v>
      </c>
      <c r="AI593" s="196"/>
      <c r="AJ593" s="229">
        <f t="shared" si="190"/>
        <v>6918</v>
      </c>
      <c r="AK593" s="233">
        <v>0</v>
      </c>
      <c r="AL593" s="234">
        <v>0</v>
      </c>
      <c r="AM593" s="201">
        <f t="shared" si="198"/>
        <v>0</v>
      </c>
      <c r="AN593" s="209">
        <f t="shared" si="198"/>
        <v>0</v>
      </c>
      <c r="AO593" s="242">
        <f t="shared" si="204"/>
        <v>0</v>
      </c>
      <c r="AP593" s="210">
        <f t="shared" si="201"/>
        <v>0</v>
      </c>
      <c r="AQ593" s="7"/>
      <c r="AR593" s="211">
        <f t="shared" si="192"/>
        <v>0</v>
      </c>
      <c r="AS593" s="212">
        <f t="shared" si="193"/>
        <v>0</v>
      </c>
      <c r="AT593" s="213">
        <f t="shared" si="194"/>
        <v>0</v>
      </c>
      <c r="AU593" s="7"/>
      <c r="AV593" s="7"/>
      <c r="AW593" s="214"/>
      <c r="AX593" s="214"/>
      <c r="AY593" s="7"/>
      <c r="AZ593" s="7"/>
      <c r="BA593" s="7"/>
      <c r="BB593" s="7"/>
      <c r="BC593" s="7"/>
      <c r="BD593" s="7"/>
    </row>
    <row r="594" spans="1:56" x14ac:dyDescent="0.25">
      <c r="A594" s="218">
        <v>6992</v>
      </c>
      <c r="B594" s="220" t="s">
        <v>628</v>
      </c>
      <c r="C594" s="220"/>
      <c r="D594" s="220"/>
      <c r="E594" s="220"/>
      <c r="F594" s="220"/>
      <c r="G594" s="220"/>
      <c r="H594" s="220"/>
      <c r="I594" s="220"/>
      <c r="J594" s="220"/>
      <c r="K594" s="220"/>
      <c r="L594" s="221"/>
      <c r="M594" s="196" t="s">
        <v>56</v>
      </c>
      <c r="N594" s="222">
        <f t="shared" ref="N594:N600" si="206">+A594</f>
        <v>6992</v>
      </c>
      <c r="O594" s="233">
        <v>0</v>
      </c>
      <c r="P594" s="234">
        <v>0</v>
      </c>
      <c r="Q594" s="200"/>
      <c r="R594" s="199"/>
      <c r="S594" s="242">
        <f t="shared" si="202"/>
        <v>0</v>
      </c>
      <c r="T594" s="210">
        <f t="shared" si="199"/>
        <v>0</v>
      </c>
      <c r="U594" s="196"/>
      <c r="V594" s="225">
        <v>0</v>
      </c>
      <c r="W594" s="226">
        <v>0</v>
      </c>
      <c r="X594" s="227">
        <v>0</v>
      </c>
      <c r="Y594" s="226">
        <v>0</v>
      </c>
      <c r="Z594" s="227">
        <v>0</v>
      </c>
      <c r="AA594" s="228">
        <v>0</v>
      </c>
      <c r="AB594" s="196"/>
      <c r="AC594" s="233">
        <v>0</v>
      </c>
      <c r="AD594" s="234">
        <v>0</v>
      </c>
      <c r="AE594" s="302"/>
      <c r="AF594" s="224"/>
      <c r="AG594" s="242">
        <f t="shared" si="203"/>
        <v>0</v>
      </c>
      <c r="AH594" s="210">
        <f t="shared" si="200"/>
        <v>0</v>
      </c>
      <c r="AI594" s="196"/>
      <c r="AJ594" s="229">
        <f t="shared" si="190"/>
        <v>6992</v>
      </c>
      <c r="AK594" s="233">
        <v>0</v>
      </c>
      <c r="AL594" s="234">
        <v>0</v>
      </c>
      <c r="AM594" s="201">
        <f t="shared" ref="AM594:AN600" si="207">+ROUND(+Q594+X594+AE594,2)</f>
        <v>0</v>
      </c>
      <c r="AN594" s="209">
        <f t="shared" si="207"/>
        <v>0</v>
      </c>
      <c r="AO594" s="242">
        <f t="shared" si="204"/>
        <v>0</v>
      </c>
      <c r="AP594" s="210">
        <f t="shared" si="201"/>
        <v>0</v>
      </c>
      <c r="AQ594" s="7"/>
      <c r="AR594" s="211">
        <f t="shared" ref="AR594:AR600" si="208">+ROUND(+SUM(AK594-AL594)-SUM(O594-P594)-SUM(V594-W594)-SUM(AC594-AD594),2)</f>
        <v>0</v>
      </c>
      <c r="AS594" s="212">
        <f t="shared" ref="AS594:AS600" si="209">+ROUND(+SUM(AM594-AN594)-SUM(Q594-R594)-SUM(X594-Y594)-SUM(AE594-AF594),2)</f>
        <v>0</v>
      </c>
      <c r="AT594" s="213">
        <f t="shared" ref="AT594:AT600" si="210">+ROUND(+SUM(AO594-AP594)-SUM(S594-T594)-SUM(Z594-AA594)-SUM(AG594-AH594),2)</f>
        <v>0</v>
      </c>
      <c r="AU594" s="7"/>
      <c r="AV594" s="7"/>
      <c r="AW594" s="214"/>
      <c r="AX594" s="214"/>
      <c r="AY594" s="7"/>
      <c r="AZ594" s="7"/>
      <c r="BA594" s="7"/>
      <c r="BB594" s="7"/>
      <c r="BC594" s="7"/>
      <c r="BD594" s="7"/>
    </row>
    <row r="595" spans="1:56" x14ac:dyDescent="0.25">
      <c r="A595" s="218">
        <v>6993</v>
      </c>
      <c r="B595" s="220" t="s">
        <v>629</v>
      </c>
      <c r="C595" s="220"/>
      <c r="D595" s="220"/>
      <c r="E595" s="220"/>
      <c r="F595" s="220"/>
      <c r="G595" s="220"/>
      <c r="H595" s="220"/>
      <c r="I595" s="220"/>
      <c r="J595" s="220"/>
      <c r="K595" s="220"/>
      <c r="L595" s="221"/>
      <c r="M595" s="196" t="s">
        <v>56</v>
      </c>
      <c r="N595" s="222">
        <f t="shared" si="206"/>
        <v>6993</v>
      </c>
      <c r="O595" s="233">
        <v>0</v>
      </c>
      <c r="P595" s="234">
        <v>0</v>
      </c>
      <c r="Q595" s="200"/>
      <c r="R595" s="199"/>
      <c r="S595" s="242">
        <f t="shared" si="202"/>
        <v>0</v>
      </c>
      <c r="T595" s="210">
        <f t="shared" si="199"/>
        <v>0</v>
      </c>
      <c r="U595" s="196"/>
      <c r="V595" s="225">
        <v>0</v>
      </c>
      <c r="W595" s="226">
        <v>0</v>
      </c>
      <c r="X595" s="227">
        <v>0</v>
      </c>
      <c r="Y595" s="226">
        <v>0</v>
      </c>
      <c r="Z595" s="227">
        <v>0</v>
      </c>
      <c r="AA595" s="228">
        <v>0</v>
      </c>
      <c r="AB595" s="196"/>
      <c r="AC595" s="233">
        <v>0</v>
      </c>
      <c r="AD595" s="234">
        <v>0</v>
      </c>
      <c r="AE595" s="200"/>
      <c r="AF595" s="199"/>
      <c r="AG595" s="242">
        <f t="shared" si="203"/>
        <v>0</v>
      </c>
      <c r="AH595" s="210">
        <f t="shared" si="200"/>
        <v>0</v>
      </c>
      <c r="AI595" s="196"/>
      <c r="AJ595" s="229">
        <f t="shared" si="190"/>
        <v>6993</v>
      </c>
      <c r="AK595" s="233">
        <v>0</v>
      </c>
      <c r="AL595" s="234">
        <v>0</v>
      </c>
      <c r="AM595" s="201">
        <f t="shared" si="207"/>
        <v>0</v>
      </c>
      <c r="AN595" s="209">
        <f t="shared" si="207"/>
        <v>0</v>
      </c>
      <c r="AO595" s="242">
        <f t="shared" si="204"/>
        <v>0</v>
      </c>
      <c r="AP595" s="210">
        <f t="shared" si="201"/>
        <v>0</v>
      </c>
      <c r="AQ595" s="7"/>
      <c r="AR595" s="211">
        <f t="shared" si="208"/>
        <v>0</v>
      </c>
      <c r="AS595" s="212">
        <f t="shared" si="209"/>
        <v>0</v>
      </c>
      <c r="AT595" s="213">
        <f t="shared" si="210"/>
        <v>0</v>
      </c>
      <c r="AU595" s="7"/>
      <c r="AV595" s="7"/>
      <c r="AW595" s="214"/>
      <c r="AX595" s="214"/>
      <c r="AY595" s="7"/>
      <c r="AZ595" s="7"/>
      <c r="BA595" s="7"/>
      <c r="BB595" s="7"/>
      <c r="BC595" s="7"/>
      <c r="BD595" s="7"/>
    </row>
    <row r="596" spans="1:56" x14ac:dyDescent="0.25">
      <c r="A596" s="218">
        <v>6994</v>
      </c>
      <c r="B596" s="220" t="s">
        <v>630</v>
      </c>
      <c r="C596" s="220"/>
      <c r="D596" s="220"/>
      <c r="E596" s="220"/>
      <c r="F596" s="220"/>
      <c r="G596" s="220"/>
      <c r="H596" s="220"/>
      <c r="I596" s="220"/>
      <c r="J596" s="220"/>
      <c r="K596" s="220"/>
      <c r="L596" s="221"/>
      <c r="M596" s="196" t="s">
        <v>56</v>
      </c>
      <c r="N596" s="222">
        <f t="shared" si="206"/>
        <v>6994</v>
      </c>
      <c r="O596" s="233">
        <v>0</v>
      </c>
      <c r="P596" s="234">
        <v>0</v>
      </c>
      <c r="Q596" s="200"/>
      <c r="R596" s="199"/>
      <c r="S596" s="242">
        <f t="shared" si="202"/>
        <v>0</v>
      </c>
      <c r="T596" s="210">
        <f t="shared" si="199"/>
        <v>0</v>
      </c>
      <c r="U596" s="196"/>
      <c r="V596" s="225">
        <v>0</v>
      </c>
      <c r="W596" s="226">
        <v>0</v>
      </c>
      <c r="X596" s="227">
        <v>0</v>
      </c>
      <c r="Y596" s="226">
        <v>0</v>
      </c>
      <c r="Z596" s="227">
        <v>0</v>
      </c>
      <c r="AA596" s="228">
        <v>0</v>
      </c>
      <c r="AB596" s="196"/>
      <c r="AC596" s="233">
        <v>0</v>
      </c>
      <c r="AD596" s="234">
        <v>0</v>
      </c>
      <c r="AE596" s="200"/>
      <c r="AF596" s="199"/>
      <c r="AG596" s="242">
        <f t="shared" si="203"/>
        <v>0</v>
      </c>
      <c r="AH596" s="210">
        <f t="shared" si="200"/>
        <v>0</v>
      </c>
      <c r="AI596" s="196"/>
      <c r="AJ596" s="229">
        <f t="shared" si="190"/>
        <v>6994</v>
      </c>
      <c r="AK596" s="233">
        <v>0</v>
      </c>
      <c r="AL596" s="234">
        <v>0</v>
      </c>
      <c r="AM596" s="201">
        <f t="shared" si="207"/>
        <v>0</v>
      </c>
      <c r="AN596" s="209">
        <f t="shared" si="207"/>
        <v>0</v>
      </c>
      <c r="AO596" s="242">
        <f t="shared" si="204"/>
        <v>0</v>
      </c>
      <c r="AP596" s="210">
        <f t="shared" si="201"/>
        <v>0</v>
      </c>
      <c r="AQ596" s="7"/>
      <c r="AR596" s="211">
        <f t="shared" si="208"/>
        <v>0</v>
      </c>
      <c r="AS596" s="212">
        <f t="shared" si="209"/>
        <v>0</v>
      </c>
      <c r="AT596" s="213">
        <f t="shared" si="210"/>
        <v>0</v>
      </c>
      <c r="AU596" s="7"/>
      <c r="AV596" s="7"/>
      <c r="AW596" s="214"/>
      <c r="AX596" s="214"/>
      <c r="AY596" s="7"/>
      <c r="AZ596" s="7"/>
      <c r="BA596" s="7"/>
      <c r="BB596" s="7"/>
      <c r="BC596" s="7"/>
      <c r="BD596" s="7"/>
    </row>
    <row r="597" spans="1:56" x14ac:dyDescent="0.25">
      <c r="A597" s="218">
        <v>6995</v>
      </c>
      <c r="B597" s="220" t="s">
        <v>631</v>
      </c>
      <c r="C597" s="220"/>
      <c r="D597" s="220"/>
      <c r="E597" s="220"/>
      <c r="F597" s="220"/>
      <c r="G597" s="220"/>
      <c r="H597" s="220"/>
      <c r="I597" s="220"/>
      <c r="J597" s="220"/>
      <c r="K597" s="220"/>
      <c r="L597" s="221"/>
      <c r="M597" s="196" t="s">
        <v>56</v>
      </c>
      <c r="N597" s="222">
        <f t="shared" si="206"/>
        <v>6995</v>
      </c>
      <c r="O597" s="233">
        <v>0</v>
      </c>
      <c r="P597" s="234">
        <v>0</v>
      </c>
      <c r="Q597" s="200"/>
      <c r="R597" s="199"/>
      <c r="S597" s="242">
        <f t="shared" si="202"/>
        <v>0</v>
      </c>
      <c r="T597" s="210">
        <f t="shared" si="199"/>
        <v>0</v>
      </c>
      <c r="U597" s="196"/>
      <c r="V597" s="225">
        <v>0</v>
      </c>
      <c r="W597" s="226">
        <v>0</v>
      </c>
      <c r="X597" s="227">
        <v>0</v>
      </c>
      <c r="Y597" s="226">
        <v>0</v>
      </c>
      <c r="Z597" s="227">
        <v>0</v>
      </c>
      <c r="AA597" s="228">
        <v>0</v>
      </c>
      <c r="AB597" s="196"/>
      <c r="AC597" s="233">
        <v>0</v>
      </c>
      <c r="AD597" s="234">
        <v>0</v>
      </c>
      <c r="AE597" s="302"/>
      <c r="AF597" s="224"/>
      <c r="AG597" s="242">
        <f t="shared" si="203"/>
        <v>0</v>
      </c>
      <c r="AH597" s="210">
        <f t="shared" si="200"/>
        <v>0</v>
      </c>
      <c r="AI597" s="196"/>
      <c r="AJ597" s="229">
        <f t="shared" ref="AJ597:AJ660" si="211">+N597</f>
        <v>6995</v>
      </c>
      <c r="AK597" s="233">
        <v>0</v>
      </c>
      <c r="AL597" s="234">
        <v>0</v>
      </c>
      <c r="AM597" s="201">
        <f t="shared" si="207"/>
        <v>0</v>
      </c>
      <c r="AN597" s="209">
        <f t="shared" si="207"/>
        <v>0</v>
      </c>
      <c r="AO597" s="242">
        <f t="shared" si="204"/>
        <v>0</v>
      </c>
      <c r="AP597" s="210">
        <f t="shared" si="201"/>
        <v>0</v>
      </c>
      <c r="AQ597" s="7"/>
      <c r="AR597" s="211">
        <f t="shared" si="208"/>
        <v>0</v>
      </c>
      <c r="AS597" s="212">
        <f t="shared" si="209"/>
        <v>0</v>
      </c>
      <c r="AT597" s="213">
        <f t="shared" si="210"/>
        <v>0</v>
      </c>
      <c r="AU597" s="7"/>
      <c r="AV597" s="7"/>
      <c r="AW597" s="214"/>
      <c r="AX597" s="214"/>
      <c r="AY597" s="7"/>
      <c r="AZ597" s="7"/>
      <c r="BA597" s="7"/>
      <c r="BB597" s="7"/>
      <c r="BC597" s="7"/>
      <c r="BD597" s="7"/>
    </row>
    <row r="598" spans="1:56" x14ac:dyDescent="0.25">
      <c r="A598" s="218">
        <v>6996</v>
      </c>
      <c r="B598" s="220" t="s">
        <v>632</v>
      </c>
      <c r="C598" s="220"/>
      <c r="D598" s="220"/>
      <c r="E598" s="220"/>
      <c r="F598" s="220"/>
      <c r="G598" s="220"/>
      <c r="H598" s="220"/>
      <c r="I598" s="220"/>
      <c r="J598" s="220"/>
      <c r="K598" s="220"/>
      <c r="L598" s="221"/>
      <c r="M598" s="196" t="s">
        <v>56</v>
      </c>
      <c r="N598" s="222">
        <f t="shared" si="206"/>
        <v>6996</v>
      </c>
      <c r="O598" s="233">
        <v>0</v>
      </c>
      <c r="P598" s="234">
        <v>0</v>
      </c>
      <c r="Q598" s="200"/>
      <c r="R598" s="199"/>
      <c r="S598" s="242">
        <f t="shared" si="202"/>
        <v>0</v>
      </c>
      <c r="T598" s="210">
        <f t="shared" si="199"/>
        <v>0</v>
      </c>
      <c r="U598" s="196"/>
      <c r="V598" s="225">
        <v>0</v>
      </c>
      <c r="W598" s="226">
        <v>0</v>
      </c>
      <c r="X598" s="227">
        <v>0</v>
      </c>
      <c r="Y598" s="226">
        <v>0</v>
      </c>
      <c r="Z598" s="227">
        <v>0</v>
      </c>
      <c r="AA598" s="228">
        <v>0</v>
      </c>
      <c r="AB598" s="196"/>
      <c r="AC598" s="233">
        <v>0</v>
      </c>
      <c r="AD598" s="234">
        <v>0</v>
      </c>
      <c r="AE598" s="302"/>
      <c r="AF598" s="224"/>
      <c r="AG598" s="242">
        <f t="shared" si="203"/>
        <v>0</v>
      </c>
      <c r="AH598" s="210">
        <f t="shared" si="200"/>
        <v>0</v>
      </c>
      <c r="AI598" s="196"/>
      <c r="AJ598" s="229">
        <f t="shared" si="211"/>
        <v>6996</v>
      </c>
      <c r="AK598" s="233">
        <v>0</v>
      </c>
      <c r="AL598" s="234">
        <v>0</v>
      </c>
      <c r="AM598" s="201">
        <f t="shared" si="207"/>
        <v>0</v>
      </c>
      <c r="AN598" s="209">
        <f t="shared" si="207"/>
        <v>0</v>
      </c>
      <c r="AO598" s="242">
        <f t="shared" si="204"/>
        <v>0</v>
      </c>
      <c r="AP598" s="210">
        <f t="shared" si="201"/>
        <v>0</v>
      </c>
      <c r="AQ598" s="7"/>
      <c r="AR598" s="211">
        <f t="shared" si="208"/>
        <v>0</v>
      </c>
      <c r="AS598" s="212">
        <f t="shared" si="209"/>
        <v>0</v>
      </c>
      <c r="AT598" s="213">
        <f t="shared" si="210"/>
        <v>0</v>
      </c>
      <c r="AU598" s="7"/>
      <c r="AV598" s="7"/>
      <c r="AW598" s="214"/>
      <c r="AX598" s="214"/>
      <c r="AY598" s="7"/>
      <c r="AZ598" s="7"/>
      <c r="BA598" s="7"/>
      <c r="BB598" s="7"/>
      <c r="BC598" s="7"/>
      <c r="BD598" s="7"/>
    </row>
    <row r="599" spans="1:56" x14ac:dyDescent="0.25">
      <c r="A599" s="218">
        <v>6997</v>
      </c>
      <c r="B599" s="220" t="s">
        <v>633</v>
      </c>
      <c r="C599" s="220"/>
      <c r="D599" s="220"/>
      <c r="E599" s="220"/>
      <c r="F599" s="220"/>
      <c r="G599" s="220"/>
      <c r="H599" s="220"/>
      <c r="I599" s="220"/>
      <c r="J599" s="220"/>
      <c r="K599" s="220"/>
      <c r="L599" s="221"/>
      <c r="M599" s="196" t="s">
        <v>56</v>
      </c>
      <c r="N599" s="222">
        <f t="shared" si="206"/>
        <v>6997</v>
      </c>
      <c r="O599" s="233">
        <v>0</v>
      </c>
      <c r="P599" s="234">
        <v>0</v>
      </c>
      <c r="Q599" s="200"/>
      <c r="R599" s="199"/>
      <c r="S599" s="242">
        <f t="shared" si="202"/>
        <v>0</v>
      </c>
      <c r="T599" s="210">
        <f t="shared" si="199"/>
        <v>0</v>
      </c>
      <c r="U599" s="196"/>
      <c r="V599" s="225">
        <v>0</v>
      </c>
      <c r="W599" s="226">
        <v>0</v>
      </c>
      <c r="X599" s="227">
        <v>0</v>
      </c>
      <c r="Y599" s="226">
        <v>0</v>
      </c>
      <c r="Z599" s="227">
        <v>0</v>
      </c>
      <c r="AA599" s="228">
        <v>0</v>
      </c>
      <c r="AB599" s="196"/>
      <c r="AC599" s="233">
        <v>0</v>
      </c>
      <c r="AD599" s="234">
        <v>0</v>
      </c>
      <c r="AE599" s="302"/>
      <c r="AF599" s="224"/>
      <c r="AG599" s="242">
        <f t="shared" si="203"/>
        <v>0</v>
      </c>
      <c r="AH599" s="210">
        <f t="shared" si="200"/>
        <v>0</v>
      </c>
      <c r="AI599" s="196"/>
      <c r="AJ599" s="229">
        <f t="shared" si="211"/>
        <v>6997</v>
      </c>
      <c r="AK599" s="233">
        <v>0</v>
      </c>
      <c r="AL599" s="234">
        <v>0</v>
      </c>
      <c r="AM599" s="201">
        <f t="shared" si="207"/>
        <v>0</v>
      </c>
      <c r="AN599" s="209">
        <f t="shared" si="207"/>
        <v>0</v>
      </c>
      <c r="AO599" s="242">
        <f t="shared" si="204"/>
        <v>0</v>
      </c>
      <c r="AP599" s="210">
        <f t="shared" si="201"/>
        <v>0</v>
      </c>
      <c r="AQ599" s="7"/>
      <c r="AR599" s="211">
        <f t="shared" si="208"/>
        <v>0</v>
      </c>
      <c r="AS599" s="212">
        <f t="shared" si="209"/>
        <v>0</v>
      </c>
      <c r="AT599" s="213">
        <f t="shared" si="210"/>
        <v>0</v>
      </c>
      <c r="AU599" s="7"/>
      <c r="AV599" s="7"/>
      <c r="AW599" s="214"/>
      <c r="AX599" s="214"/>
      <c r="AY599" s="7"/>
      <c r="AZ599" s="7"/>
      <c r="BA599" s="7"/>
      <c r="BB599" s="7"/>
      <c r="BC599" s="7"/>
      <c r="BD599" s="7"/>
    </row>
    <row r="600" spans="1:56" x14ac:dyDescent="0.25">
      <c r="A600" s="218">
        <v>6998</v>
      </c>
      <c r="B600" s="220" t="s">
        <v>634</v>
      </c>
      <c r="C600" s="220"/>
      <c r="D600" s="220"/>
      <c r="E600" s="220"/>
      <c r="F600" s="220"/>
      <c r="G600" s="220"/>
      <c r="H600" s="220"/>
      <c r="I600" s="220"/>
      <c r="J600" s="220"/>
      <c r="K600" s="220"/>
      <c r="L600" s="221"/>
      <c r="M600" s="196" t="s">
        <v>56</v>
      </c>
      <c r="N600" s="222">
        <f t="shared" si="206"/>
        <v>6998</v>
      </c>
      <c r="O600" s="233">
        <v>0</v>
      </c>
      <c r="P600" s="234">
        <v>0</v>
      </c>
      <c r="Q600" s="200"/>
      <c r="R600" s="199"/>
      <c r="S600" s="242">
        <f t="shared" si="202"/>
        <v>0</v>
      </c>
      <c r="T600" s="210">
        <f t="shared" si="199"/>
        <v>0</v>
      </c>
      <c r="U600" s="196"/>
      <c r="V600" s="225">
        <v>0</v>
      </c>
      <c r="W600" s="226">
        <v>0</v>
      </c>
      <c r="X600" s="227">
        <v>0</v>
      </c>
      <c r="Y600" s="226">
        <v>0</v>
      </c>
      <c r="Z600" s="227">
        <v>0</v>
      </c>
      <c r="AA600" s="228">
        <v>0</v>
      </c>
      <c r="AB600" s="196"/>
      <c r="AC600" s="233">
        <v>0</v>
      </c>
      <c r="AD600" s="234">
        <v>0</v>
      </c>
      <c r="AE600" s="302"/>
      <c r="AF600" s="224"/>
      <c r="AG600" s="242">
        <f t="shared" si="203"/>
        <v>0</v>
      </c>
      <c r="AH600" s="210">
        <f t="shared" si="200"/>
        <v>0</v>
      </c>
      <c r="AI600" s="196"/>
      <c r="AJ600" s="229">
        <f t="shared" si="211"/>
        <v>6998</v>
      </c>
      <c r="AK600" s="233">
        <v>0</v>
      </c>
      <c r="AL600" s="234">
        <v>0</v>
      </c>
      <c r="AM600" s="201">
        <f t="shared" si="207"/>
        <v>0</v>
      </c>
      <c r="AN600" s="209">
        <f t="shared" si="207"/>
        <v>0</v>
      </c>
      <c r="AO600" s="242">
        <f t="shared" si="204"/>
        <v>0</v>
      </c>
      <c r="AP600" s="210">
        <f t="shared" si="201"/>
        <v>0</v>
      </c>
      <c r="AQ600" s="7"/>
      <c r="AR600" s="211">
        <f t="shared" si="208"/>
        <v>0</v>
      </c>
      <c r="AS600" s="212">
        <f t="shared" si="209"/>
        <v>0</v>
      </c>
      <c r="AT600" s="213">
        <f t="shared" si="210"/>
        <v>0</v>
      </c>
      <c r="AU600" s="7"/>
      <c r="AV600" s="7"/>
      <c r="AW600" s="214"/>
      <c r="AX600" s="214"/>
      <c r="AY600" s="7"/>
      <c r="AZ600" s="7"/>
      <c r="BA600" s="7"/>
      <c r="BB600" s="7"/>
      <c r="BC600" s="7"/>
      <c r="BD600" s="7"/>
    </row>
    <row r="601" spans="1:56" x14ac:dyDescent="0.25">
      <c r="A601" s="406" t="s">
        <v>635</v>
      </c>
      <c r="B601" s="354"/>
      <c r="C601" s="354"/>
      <c r="D601" s="354"/>
      <c r="E601" s="354"/>
      <c r="F601" s="354"/>
      <c r="G601" s="354"/>
      <c r="H601" s="354"/>
      <c r="I601" s="354"/>
      <c r="J601" s="354"/>
      <c r="K601" s="354"/>
      <c r="L601" s="286"/>
      <c r="M601" s="196" t="s">
        <v>56</v>
      </c>
      <c r="N601" s="287">
        <v>7</v>
      </c>
      <c r="O601" s="288"/>
      <c r="P601" s="289"/>
      <c r="Q601" s="290"/>
      <c r="R601" s="289"/>
      <c r="S601" s="290"/>
      <c r="T601" s="291"/>
      <c r="U601" s="196"/>
      <c r="V601" s="292"/>
      <c r="W601" s="293"/>
      <c r="X601" s="294"/>
      <c r="Y601" s="293"/>
      <c r="Z601" s="294"/>
      <c r="AA601" s="295"/>
      <c r="AB601" s="196"/>
      <c r="AC601" s="288"/>
      <c r="AD601" s="289"/>
      <c r="AE601" s="290"/>
      <c r="AF601" s="289"/>
      <c r="AG601" s="290"/>
      <c r="AH601" s="291"/>
      <c r="AI601" s="196"/>
      <c r="AJ601" s="296">
        <f t="shared" si="211"/>
        <v>7</v>
      </c>
      <c r="AK601" s="288"/>
      <c r="AL601" s="289"/>
      <c r="AM601" s="290"/>
      <c r="AN601" s="289"/>
      <c r="AO601" s="290"/>
      <c r="AP601" s="291"/>
      <c r="AQ601" s="7"/>
      <c r="AR601" s="297"/>
      <c r="AS601" s="298"/>
      <c r="AT601" s="299"/>
      <c r="AU601" s="7"/>
      <c r="AV601" s="7"/>
      <c r="AW601" s="214"/>
      <c r="AX601" s="214"/>
      <c r="AY601" s="7"/>
      <c r="AZ601" s="7"/>
      <c r="BA601" s="7"/>
      <c r="BB601" s="7"/>
      <c r="BC601" s="7"/>
      <c r="BD601" s="7"/>
    </row>
    <row r="602" spans="1:56" x14ac:dyDescent="0.25">
      <c r="A602" s="192">
        <v>7011</v>
      </c>
      <c r="B602" s="396" t="s">
        <v>636</v>
      </c>
      <c r="C602" s="194"/>
      <c r="D602" s="194"/>
      <c r="E602" s="194"/>
      <c r="F602" s="194"/>
      <c r="G602" s="194"/>
      <c r="H602" s="194"/>
      <c r="I602" s="194"/>
      <c r="J602" s="194"/>
      <c r="K602" s="194"/>
      <c r="L602" s="195"/>
      <c r="M602" s="196" t="s">
        <v>56</v>
      </c>
      <c r="N602" s="197">
        <f t="shared" ref="N602:N670" si="212">+A602</f>
        <v>7011</v>
      </c>
      <c r="O602" s="327">
        <v>0</v>
      </c>
      <c r="P602" s="300">
        <v>0</v>
      </c>
      <c r="Q602" s="200"/>
      <c r="R602" s="199"/>
      <c r="S602" s="201">
        <f t="shared" ref="S602:S639" si="213">+IF(ABS(+O602+Q602)&gt;=ABS(P602+R602),+O602-P602+Q602-R602,0)</f>
        <v>0</v>
      </c>
      <c r="T602" s="202">
        <f>+IF(ABS(+O602+Q602)&lt;=ABS(P602+R602),-O602+P602-Q602+R602,0)</f>
        <v>0</v>
      </c>
      <c r="U602" s="196"/>
      <c r="V602" s="203">
        <v>0</v>
      </c>
      <c r="W602" s="204">
        <v>0</v>
      </c>
      <c r="X602" s="205">
        <v>0</v>
      </c>
      <c r="Y602" s="204">
        <v>0</v>
      </c>
      <c r="Z602" s="205">
        <v>0</v>
      </c>
      <c r="AA602" s="206">
        <v>0</v>
      </c>
      <c r="AB602" s="196"/>
      <c r="AC602" s="327">
        <v>0</v>
      </c>
      <c r="AD602" s="300">
        <v>0</v>
      </c>
      <c r="AE602" s="200"/>
      <c r="AF602" s="199"/>
      <c r="AG602" s="201">
        <f t="shared" ref="AG602:AG665" si="214">+IF(ABS(+AC602+AE602)&gt;=ABS(AD602+AF602),+AC602-AD602+AE602-AF602,0)</f>
        <v>0</v>
      </c>
      <c r="AH602" s="202">
        <f>+IF(ABS(+AC602+AE602)&lt;=ABS(AD602+AF602),-AC602+AD602-AE602+AF602,0)</f>
        <v>0</v>
      </c>
      <c r="AI602" s="196"/>
      <c r="AJ602" s="207">
        <f t="shared" si="211"/>
        <v>7011</v>
      </c>
      <c r="AK602" s="327">
        <v>0</v>
      </c>
      <c r="AL602" s="300">
        <v>0</v>
      </c>
      <c r="AM602" s="201">
        <f t="shared" ref="AM602:AN639" si="215">+ROUND(+Q602+X602+AE602,2)</f>
        <v>0</v>
      </c>
      <c r="AN602" s="209">
        <f t="shared" si="215"/>
        <v>0</v>
      </c>
      <c r="AO602" s="242">
        <f>+S602+Z602+AG602</f>
        <v>0</v>
      </c>
      <c r="AP602" s="210">
        <f>+T602+AA602+AH602</f>
        <v>0</v>
      </c>
      <c r="AQ602" s="7"/>
      <c r="AR602" s="211">
        <f t="shared" ref="AR602:AR669" si="216">+ROUND(+SUM(AK602-AL602)-SUM(O602-P602)-SUM(V602-W602)-SUM(AC602-AD602),2)</f>
        <v>0</v>
      </c>
      <c r="AS602" s="212">
        <f t="shared" ref="AS602:AS669" si="217">+ROUND(+SUM(AM602-AN602)-SUM(Q602-R602)-SUM(X602-Y602)-SUM(AE602-AF602),2)</f>
        <v>0</v>
      </c>
      <c r="AT602" s="213">
        <f t="shared" ref="AT602:AT669" si="218">+ROUND(+SUM(AO602-AP602)-SUM(S602-T602)-SUM(Z602-AA602)-SUM(AG602-AH602),2)</f>
        <v>0</v>
      </c>
      <c r="AU602" s="7"/>
      <c r="AV602" s="7"/>
      <c r="AW602" s="214"/>
      <c r="AX602" s="214"/>
      <c r="AY602" s="7"/>
      <c r="AZ602" s="7"/>
      <c r="BA602" s="7"/>
      <c r="BB602" s="7"/>
      <c r="BC602" s="7"/>
      <c r="BD602" s="7"/>
    </row>
    <row r="603" spans="1:56" x14ac:dyDescent="0.25">
      <c r="A603" s="218">
        <v>7012</v>
      </c>
      <c r="B603" s="336" t="s">
        <v>637</v>
      </c>
      <c r="C603" s="220"/>
      <c r="D603" s="220"/>
      <c r="E603" s="220"/>
      <c r="F603" s="220"/>
      <c r="G603" s="220"/>
      <c r="H603" s="220"/>
      <c r="I603" s="220"/>
      <c r="J603" s="220"/>
      <c r="K603" s="220"/>
      <c r="L603" s="221"/>
      <c r="M603" s="196" t="s">
        <v>56</v>
      </c>
      <c r="N603" s="222">
        <f t="shared" si="212"/>
        <v>7012</v>
      </c>
      <c r="O603" s="233">
        <v>0</v>
      </c>
      <c r="P603" s="234">
        <v>0</v>
      </c>
      <c r="Q603" s="200"/>
      <c r="R603" s="199"/>
      <c r="S603" s="242">
        <f t="shared" si="213"/>
        <v>0</v>
      </c>
      <c r="T603" s="210">
        <f>+IF(ABS(+O603+Q603)&lt;=ABS(P603+R603),-O603+P603-Q603+R603,0)</f>
        <v>0</v>
      </c>
      <c r="U603" s="196"/>
      <c r="V603" s="225">
        <v>0</v>
      </c>
      <c r="W603" s="226">
        <v>0</v>
      </c>
      <c r="X603" s="227">
        <v>0</v>
      </c>
      <c r="Y603" s="226">
        <v>0</v>
      </c>
      <c r="Z603" s="227">
        <v>0</v>
      </c>
      <c r="AA603" s="228">
        <v>0</v>
      </c>
      <c r="AB603" s="196"/>
      <c r="AC603" s="233">
        <v>0</v>
      </c>
      <c r="AD603" s="234">
        <v>0</v>
      </c>
      <c r="AE603" s="200"/>
      <c r="AF603" s="199"/>
      <c r="AG603" s="242">
        <f t="shared" si="214"/>
        <v>0</v>
      </c>
      <c r="AH603" s="210">
        <f>+IF(ABS(+AC603+AE603)&lt;=ABS(AD603+AF603),-AC603+AD603-AE603+AF603,0)</f>
        <v>0</v>
      </c>
      <c r="AI603" s="196"/>
      <c r="AJ603" s="229">
        <f t="shared" si="211"/>
        <v>7012</v>
      </c>
      <c r="AK603" s="233">
        <v>0</v>
      </c>
      <c r="AL603" s="234">
        <v>0</v>
      </c>
      <c r="AM603" s="201">
        <f t="shared" si="215"/>
        <v>0</v>
      </c>
      <c r="AN603" s="209">
        <f t="shared" si="215"/>
        <v>0</v>
      </c>
      <c r="AO603" s="242">
        <f>+S603+Z603+AG603</f>
        <v>0</v>
      </c>
      <c r="AP603" s="210">
        <f>+T603+AA603+AH603</f>
        <v>0</v>
      </c>
      <c r="AQ603" s="7"/>
      <c r="AR603" s="211">
        <f t="shared" si="216"/>
        <v>0</v>
      </c>
      <c r="AS603" s="212">
        <f t="shared" si="217"/>
        <v>0</v>
      </c>
      <c r="AT603" s="213">
        <f t="shared" si="218"/>
        <v>0</v>
      </c>
      <c r="AU603" s="7"/>
      <c r="AV603" s="7"/>
      <c r="AW603" s="214"/>
      <c r="AX603" s="214"/>
      <c r="AY603" s="7"/>
      <c r="AZ603" s="7"/>
      <c r="BA603" s="7"/>
      <c r="BB603" s="7"/>
      <c r="BC603" s="7"/>
      <c r="BD603" s="7"/>
    </row>
    <row r="604" spans="1:56" x14ac:dyDescent="0.25">
      <c r="A604" s="218">
        <v>7013</v>
      </c>
      <c r="B604" s="336" t="s">
        <v>638</v>
      </c>
      <c r="C604" s="220"/>
      <c r="D604" s="220"/>
      <c r="E604" s="220"/>
      <c r="F604" s="220"/>
      <c r="G604" s="220"/>
      <c r="H604" s="220"/>
      <c r="I604" s="220"/>
      <c r="J604" s="220"/>
      <c r="K604" s="220"/>
      <c r="L604" s="221"/>
      <c r="M604" s="196" t="s">
        <v>56</v>
      </c>
      <c r="N604" s="222">
        <f t="shared" si="212"/>
        <v>7013</v>
      </c>
      <c r="O604" s="233">
        <v>0</v>
      </c>
      <c r="P604" s="234">
        <v>0</v>
      </c>
      <c r="Q604" s="200"/>
      <c r="R604" s="199"/>
      <c r="S604" s="242">
        <f t="shared" si="213"/>
        <v>0</v>
      </c>
      <c r="T604" s="236">
        <v>0</v>
      </c>
      <c r="U604" s="196"/>
      <c r="V604" s="225">
        <v>0</v>
      </c>
      <c r="W604" s="226">
        <v>0</v>
      </c>
      <c r="X604" s="227">
        <v>0</v>
      </c>
      <c r="Y604" s="226">
        <v>0</v>
      </c>
      <c r="Z604" s="227">
        <v>0</v>
      </c>
      <c r="AA604" s="228">
        <v>0</v>
      </c>
      <c r="AB604" s="196"/>
      <c r="AC604" s="233">
        <v>0</v>
      </c>
      <c r="AD604" s="234">
        <v>0</v>
      </c>
      <c r="AE604" s="302"/>
      <c r="AF604" s="199"/>
      <c r="AG604" s="242">
        <f t="shared" si="214"/>
        <v>0</v>
      </c>
      <c r="AH604" s="236">
        <v>0</v>
      </c>
      <c r="AI604" s="196"/>
      <c r="AJ604" s="229">
        <f t="shared" si="211"/>
        <v>7013</v>
      </c>
      <c r="AK604" s="233">
        <v>0</v>
      </c>
      <c r="AL604" s="234">
        <v>0</v>
      </c>
      <c r="AM604" s="201">
        <f t="shared" si="215"/>
        <v>0</v>
      </c>
      <c r="AN604" s="209">
        <f t="shared" si="215"/>
        <v>0</v>
      </c>
      <c r="AO604" s="242">
        <f>+S604+Z604+AG604</f>
        <v>0</v>
      </c>
      <c r="AP604" s="236">
        <v>0</v>
      </c>
      <c r="AQ604" s="7"/>
      <c r="AR604" s="211">
        <f t="shared" si="216"/>
        <v>0</v>
      </c>
      <c r="AS604" s="212">
        <f t="shared" si="217"/>
        <v>0</v>
      </c>
      <c r="AT604" s="213">
        <f t="shared" si="218"/>
        <v>0</v>
      </c>
      <c r="AU604" s="7"/>
      <c r="AV604" s="243">
        <f>+IF(OR(ROUND(P604,2)+ROUND(R604,2)&gt;+ROUND(O604,2)+ROUND(Q604,2),+ABS(ROUND(P604,2)+ROUND(R604,2))&gt;+ABS(ROUND(O604,2)+ROUND(Q604,2))),+(ROUND(P604,2)+ROUND(R604,2))-(ROUND(O604,2)+ROUND(Q604,2)),0)</f>
        <v>0</v>
      </c>
      <c r="AW604" s="214"/>
      <c r="AX604" s="243">
        <f>+IF(OR(ROUND(AD604,2)+ROUND(AF604,2)&gt;+ROUND(AC604,2)+ROUND(AE604,2),+ABS(ROUND(AD604,2)+ROUND(AF604,2))&gt;+ABS(ROUND(AC604,2)+ROUND(AE604,2))),+(ROUND(AD604,2)+ROUND(AF604,2))-(ROUND(AC604,2)+ROUND(AE604,2)),0)</f>
        <v>0</v>
      </c>
      <c r="AY604" s="7"/>
      <c r="AZ604" s="7"/>
      <c r="BA604" s="7"/>
      <c r="BB604" s="7"/>
      <c r="BC604" s="7"/>
      <c r="BD604" s="7"/>
    </row>
    <row r="605" spans="1:56" x14ac:dyDescent="0.25">
      <c r="A605" s="218">
        <v>7014</v>
      </c>
      <c r="B605" s="336" t="s">
        <v>639</v>
      </c>
      <c r="C605" s="220"/>
      <c r="D605" s="220"/>
      <c r="E605" s="220"/>
      <c r="F605" s="220"/>
      <c r="G605" s="220"/>
      <c r="H605" s="220"/>
      <c r="I605" s="220"/>
      <c r="J605" s="220"/>
      <c r="K605" s="220"/>
      <c r="L605" s="221"/>
      <c r="M605" s="196" t="s">
        <v>56</v>
      </c>
      <c r="N605" s="222">
        <f t="shared" si="212"/>
        <v>7014</v>
      </c>
      <c r="O605" s="233">
        <v>0</v>
      </c>
      <c r="P605" s="234">
        <v>0</v>
      </c>
      <c r="Q605" s="200"/>
      <c r="R605" s="199"/>
      <c r="S605" s="242">
        <f t="shared" si="213"/>
        <v>0</v>
      </c>
      <c r="T605" s="210">
        <f>+IF(ABS(+O605+Q605)&lt;=ABS(P605+R605),-O605+P605-Q605+R605,0)</f>
        <v>0</v>
      </c>
      <c r="U605" s="196"/>
      <c r="V605" s="225">
        <v>0</v>
      </c>
      <c r="W605" s="226">
        <v>0</v>
      </c>
      <c r="X605" s="227">
        <v>0</v>
      </c>
      <c r="Y605" s="226">
        <v>0</v>
      </c>
      <c r="Z605" s="227">
        <v>0</v>
      </c>
      <c r="AA605" s="228">
        <v>0</v>
      </c>
      <c r="AB605" s="196"/>
      <c r="AC605" s="233">
        <v>0</v>
      </c>
      <c r="AD605" s="234">
        <v>0</v>
      </c>
      <c r="AE605" s="302"/>
      <c r="AF605" s="224"/>
      <c r="AG605" s="242">
        <f t="shared" si="214"/>
        <v>0</v>
      </c>
      <c r="AH605" s="210">
        <f>+IF(ABS(+AC605+AE605)&lt;=ABS(AD605+AF605),-AC605+AD605-AE605+AF605,0)</f>
        <v>0</v>
      </c>
      <c r="AI605" s="196"/>
      <c r="AJ605" s="229">
        <f t="shared" si="211"/>
        <v>7014</v>
      </c>
      <c r="AK605" s="233">
        <v>0</v>
      </c>
      <c r="AL605" s="234">
        <v>0</v>
      </c>
      <c r="AM605" s="201">
        <f t="shared" si="215"/>
        <v>0</v>
      </c>
      <c r="AN605" s="209">
        <f t="shared" si="215"/>
        <v>0</v>
      </c>
      <c r="AO605" s="242">
        <f>+S605+Z605+AG605</f>
        <v>0</v>
      </c>
      <c r="AP605" s="210">
        <f>+T605+AA605+AH605</f>
        <v>0</v>
      </c>
      <c r="AQ605" s="7"/>
      <c r="AR605" s="211">
        <f t="shared" si="216"/>
        <v>0</v>
      </c>
      <c r="AS605" s="212">
        <f t="shared" si="217"/>
        <v>0</v>
      </c>
      <c r="AT605" s="213">
        <f t="shared" si="218"/>
        <v>0</v>
      </c>
      <c r="AU605" s="7"/>
      <c r="AV605" s="7"/>
      <c r="AW605" s="214"/>
      <c r="AX605" s="214"/>
      <c r="AY605" s="7"/>
      <c r="AZ605" s="7"/>
      <c r="BA605" s="7"/>
      <c r="BB605" s="7"/>
      <c r="BC605" s="7"/>
      <c r="BD605" s="7"/>
    </row>
    <row r="606" spans="1:56" x14ac:dyDescent="0.25">
      <c r="A606" s="218">
        <v>7041</v>
      </c>
      <c r="B606" s="336" t="s">
        <v>640</v>
      </c>
      <c r="C606" s="220"/>
      <c r="D606" s="220"/>
      <c r="E606" s="220"/>
      <c r="F606" s="220"/>
      <c r="G606" s="220"/>
      <c r="H606" s="220"/>
      <c r="I606" s="220"/>
      <c r="J606" s="220"/>
      <c r="K606" s="220"/>
      <c r="L606" s="221"/>
      <c r="M606" s="196" t="s">
        <v>56</v>
      </c>
      <c r="N606" s="222">
        <f t="shared" si="212"/>
        <v>7041</v>
      </c>
      <c r="O606" s="233">
        <v>0</v>
      </c>
      <c r="P606" s="234">
        <v>0</v>
      </c>
      <c r="Q606" s="200"/>
      <c r="R606" s="199"/>
      <c r="S606" s="242">
        <f t="shared" si="213"/>
        <v>0</v>
      </c>
      <c r="T606" s="210">
        <f>+IF(ABS(+O606+Q606)&lt;=ABS(P606+R606),-O606+P606-Q606+R606,0)</f>
        <v>0</v>
      </c>
      <c r="U606" s="196"/>
      <c r="V606" s="225">
        <v>0</v>
      </c>
      <c r="W606" s="226">
        <v>0</v>
      </c>
      <c r="X606" s="227">
        <v>0</v>
      </c>
      <c r="Y606" s="226">
        <v>0</v>
      </c>
      <c r="Z606" s="227">
        <v>0</v>
      </c>
      <c r="AA606" s="228">
        <v>0</v>
      </c>
      <c r="AB606" s="196"/>
      <c r="AC606" s="233">
        <v>0</v>
      </c>
      <c r="AD606" s="234">
        <v>0</v>
      </c>
      <c r="AE606" s="200"/>
      <c r="AF606" s="199"/>
      <c r="AG606" s="242">
        <f t="shared" si="214"/>
        <v>0</v>
      </c>
      <c r="AH606" s="210">
        <f>+IF(ABS(+AC606+AE606)&lt;=ABS(AD606+AF606),-AC606+AD606-AE606+AF606,0)</f>
        <v>0</v>
      </c>
      <c r="AI606" s="196"/>
      <c r="AJ606" s="229">
        <f t="shared" si="211"/>
        <v>7041</v>
      </c>
      <c r="AK606" s="233">
        <v>0</v>
      </c>
      <c r="AL606" s="234">
        <v>0</v>
      </c>
      <c r="AM606" s="201">
        <f t="shared" si="215"/>
        <v>0</v>
      </c>
      <c r="AN606" s="209">
        <f t="shared" si="215"/>
        <v>0</v>
      </c>
      <c r="AO606" s="242">
        <f>+S606+Z606+AG606</f>
        <v>0</v>
      </c>
      <c r="AP606" s="210">
        <f>+T606+AA606+AH606</f>
        <v>0</v>
      </c>
      <c r="AQ606" s="7"/>
      <c r="AR606" s="211">
        <f t="shared" si="216"/>
        <v>0</v>
      </c>
      <c r="AS606" s="212">
        <f t="shared" si="217"/>
        <v>0</v>
      </c>
      <c r="AT606" s="213">
        <f t="shared" si="218"/>
        <v>0</v>
      </c>
      <c r="AU606" s="7"/>
      <c r="AV606" s="7"/>
      <c r="AW606" s="214"/>
      <c r="AX606" s="214"/>
      <c r="AY606" s="7"/>
      <c r="AZ606" s="7"/>
      <c r="BA606" s="7"/>
      <c r="BB606" s="7"/>
      <c r="BC606" s="7"/>
      <c r="BD606" s="7"/>
    </row>
    <row r="607" spans="1:56" x14ac:dyDescent="0.25">
      <c r="A607" s="218">
        <v>7042</v>
      </c>
      <c r="B607" s="336" t="s">
        <v>641</v>
      </c>
      <c r="C607" s="220"/>
      <c r="D607" s="220"/>
      <c r="E607" s="220"/>
      <c r="F607" s="220"/>
      <c r="G607" s="220"/>
      <c r="H607" s="220"/>
      <c r="I607" s="220"/>
      <c r="J607" s="220"/>
      <c r="K607" s="220"/>
      <c r="L607" s="221"/>
      <c r="M607" s="196" t="s">
        <v>56</v>
      </c>
      <c r="N607" s="222">
        <f t="shared" si="212"/>
        <v>7042</v>
      </c>
      <c r="O607" s="233">
        <v>0</v>
      </c>
      <c r="P607" s="234">
        <v>0</v>
      </c>
      <c r="Q607" s="200"/>
      <c r="R607" s="199"/>
      <c r="S607" s="242">
        <f t="shared" si="213"/>
        <v>0</v>
      </c>
      <c r="T607" s="210">
        <f>+IF(ABS(+O607+Q607)&lt;=ABS(P607+R607),-O607+P607-Q607+R607,0)</f>
        <v>0</v>
      </c>
      <c r="U607" s="196"/>
      <c r="V607" s="225">
        <v>0</v>
      </c>
      <c r="W607" s="226">
        <v>0</v>
      </c>
      <c r="X607" s="227">
        <v>0</v>
      </c>
      <c r="Y607" s="226">
        <v>0</v>
      </c>
      <c r="Z607" s="227">
        <v>0</v>
      </c>
      <c r="AA607" s="228">
        <v>0</v>
      </c>
      <c r="AB607" s="196"/>
      <c r="AC607" s="233">
        <v>0</v>
      </c>
      <c r="AD607" s="234">
        <v>0</v>
      </c>
      <c r="AE607" s="200"/>
      <c r="AF607" s="199"/>
      <c r="AG607" s="242">
        <f t="shared" si="214"/>
        <v>0</v>
      </c>
      <c r="AH607" s="210">
        <f>+IF(ABS(+AC607+AE607)&lt;=ABS(AD607+AF607),-AC607+AD607-AE607+AF607,0)</f>
        <v>0</v>
      </c>
      <c r="AI607" s="196"/>
      <c r="AJ607" s="229">
        <f t="shared" si="211"/>
        <v>7042</v>
      </c>
      <c r="AK607" s="233">
        <v>0</v>
      </c>
      <c r="AL607" s="234">
        <v>0</v>
      </c>
      <c r="AM607" s="201">
        <f t="shared" si="215"/>
        <v>0</v>
      </c>
      <c r="AN607" s="209">
        <f t="shared" si="215"/>
        <v>0</v>
      </c>
      <c r="AO607" s="242">
        <f>+S607+Z607+AG607</f>
        <v>0</v>
      </c>
      <c r="AP607" s="210">
        <f>+T607+AA607+AH607</f>
        <v>0</v>
      </c>
      <c r="AQ607" s="7"/>
      <c r="AR607" s="211">
        <f t="shared" si="216"/>
        <v>0</v>
      </c>
      <c r="AS607" s="212">
        <f t="shared" si="217"/>
        <v>0</v>
      </c>
      <c r="AT607" s="213">
        <f t="shared" si="218"/>
        <v>0</v>
      </c>
      <c r="AU607" s="7"/>
      <c r="AV607" s="7"/>
      <c r="AW607" s="214"/>
      <c r="AX607" s="214"/>
      <c r="AY607" s="7"/>
      <c r="AZ607" s="7"/>
      <c r="BA607" s="7"/>
      <c r="BB607" s="7"/>
      <c r="BC607" s="7"/>
      <c r="BD607" s="7"/>
    </row>
    <row r="608" spans="1:56" x14ac:dyDescent="0.25">
      <c r="A608" s="218">
        <v>7043</v>
      </c>
      <c r="B608" s="336" t="s">
        <v>642</v>
      </c>
      <c r="C608" s="220"/>
      <c r="D608" s="220"/>
      <c r="E608" s="220"/>
      <c r="F608" s="220"/>
      <c r="G608" s="220"/>
      <c r="H608" s="220"/>
      <c r="I608" s="220"/>
      <c r="J608" s="220"/>
      <c r="K608" s="220"/>
      <c r="L608" s="221"/>
      <c r="M608" s="196" t="s">
        <v>56</v>
      </c>
      <c r="N608" s="222">
        <f t="shared" si="212"/>
        <v>7043</v>
      </c>
      <c r="O608" s="233">
        <v>0</v>
      </c>
      <c r="P608" s="234">
        <v>0</v>
      </c>
      <c r="Q608" s="200"/>
      <c r="R608" s="199"/>
      <c r="S608" s="242">
        <f t="shared" si="213"/>
        <v>0</v>
      </c>
      <c r="T608" s="236">
        <v>0</v>
      </c>
      <c r="U608" s="196"/>
      <c r="V608" s="225">
        <v>0</v>
      </c>
      <c r="W608" s="226">
        <v>0</v>
      </c>
      <c r="X608" s="227">
        <v>0</v>
      </c>
      <c r="Y608" s="226">
        <v>0</v>
      </c>
      <c r="Z608" s="227">
        <v>0</v>
      </c>
      <c r="AA608" s="228">
        <v>0</v>
      </c>
      <c r="AB608" s="196"/>
      <c r="AC608" s="233">
        <v>0</v>
      </c>
      <c r="AD608" s="234">
        <v>0</v>
      </c>
      <c r="AE608" s="302"/>
      <c r="AF608" s="199"/>
      <c r="AG608" s="242">
        <f t="shared" si="214"/>
        <v>0</v>
      </c>
      <c r="AH608" s="236">
        <v>0</v>
      </c>
      <c r="AI608" s="196"/>
      <c r="AJ608" s="229">
        <f t="shared" si="211"/>
        <v>7043</v>
      </c>
      <c r="AK608" s="233">
        <v>0</v>
      </c>
      <c r="AL608" s="234">
        <v>0</v>
      </c>
      <c r="AM608" s="201">
        <f t="shared" si="215"/>
        <v>0</v>
      </c>
      <c r="AN608" s="209">
        <f t="shared" si="215"/>
        <v>0</v>
      </c>
      <c r="AO608" s="242">
        <f t="shared" ref="AO608:AP671" si="219">+S608+Z608+AG608</f>
        <v>0</v>
      </c>
      <c r="AP608" s="236">
        <v>0</v>
      </c>
      <c r="AQ608" s="7"/>
      <c r="AR608" s="211">
        <f t="shared" si="216"/>
        <v>0</v>
      </c>
      <c r="AS608" s="212">
        <f t="shared" si="217"/>
        <v>0</v>
      </c>
      <c r="AT608" s="213">
        <f t="shared" si="218"/>
        <v>0</v>
      </c>
      <c r="AU608" s="7"/>
      <c r="AV608" s="243">
        <f>+IF(OR(ROUND(P608,2)+ROUND(R608,2)&gt;+ROUND(O608,2)+ROUND(Q608,2),+ABS(ROUND(P608,2)+ROUND(R608,2))&gt;+ABS(ROUND(O608,2)+ROUND(Q608,2))),+(ROUND(P608,2)+ROUND(R608,2))-(ROUND(O608,2)+ROUND(Q608,2)),0)</f>
        <v>0</v>
      </c>
      <c r="AW608" s="214"/>
      <c r="AX608" s="243">
        <f>+IF(OR(ROUND(AD608,2)+ROUND(AF608,2)&gt;+ROUND(AC608,2)+ROUND(AE608,2),+ABS(ROUND(AD608,2)+ROUND(AF608,2))&gt;+ABS(ROUND(AC608,2)+ROUND(AE608,2))),+(ROUND(AD608,2)+ROUND(AF608,2))-(ROUND(AC608,2)+ROUND(AE608,2)),0)</f>
        <v>0</v>
      </c>
      <c r="AY608" s="7"/>
      <c r="AZ608" s="7"/>
      <c r="BA608" s="7"/>
      <c r="BB608" s="7"/>
      <c r="BC608" s="7"/>
      <c r="BD608" s="7"/>
    </row>
    <row r="609" spans="1:56" x14ac:dyDescent="0.25">
      <c r="A609" s="218">
        <v>7044</v>
      </c>
      <c r="B609" s="336" t="s">
        <v>643</v>
      </c>
      <c r="C609" s="220"/>
      <c r="D609" s="220"/>
      <c r="E609" s="220"/>
      <c r="F609" s="220"/>
      <c r="G609" s="220"/>
      <c r="H609" s="220"/>
      <c r="I609" s="220"/>
      <c r="J609" s="220"/>
      <c r="K609" s="220"/>
      <c r="L609" s="221"/>
      <c r="M609" s="196" t="s">
        <v>56</v>
      </c>
      <c r="N609" s="222">
        <f t="shared" si="212"/>
        <v>7044</v>
      </c>
      <c r="O609" s="233">
        <v>0</v>
      </c>
      <c r="P609" s="234">
        <v>0</v>
      </c>
      <c r="Q609" s="200"/>
      <c r="R609" s="199"/>
      <c r="S609" s="242">
        <f t="shared" si="213"/>
        <v>0</v>
      </c>
      <c r="T609" s="210">
        <f t="shared" ref="T609:T639" si="220">+IF(ABS(+O609+Q609)&lt;=ABS(P609+R609),-O609+P609-Q609+R609,0)</f>
        <v>0</v>
      </c>
      <c r="U609" s="196"/>
      <c r="V609" s="225">
        <v>0</v>
      </c>
      <c r="W609" s="226">
        <v>0</v>
      </c>
      <c r="X609" s="227">
        <v>0</v>
      </c>
      <c r="Y609" s="226">
        <v>0</v>
      </c>
      <c r="Z609" s="227">
        <v>0</v>
      </c>
      <c r="AA609" s="228">
        <v>0</v>
      </c>
      <c r="AB609" s="196"/>
      <c r="AC609" s="233">
        <v>0</v>
      </c>
      <c r="AD609" s="234">
        <v>0</v>
      </c>
      <c r="AE609" s="302"/>
      <c r="AF609" s="224"/>
      <c r="AG609" s="242">
        <f t="shared" si="214"/>
        <v>0</v>
      </c>
      <c r="AH609" s="210">
        <f t="shared" ref="AH609:AH672" si="221">+IF(ABS(+AC609+AE609)&lt;=ABS(AD609+AF609),-AC609+AD609-AE609+AF609,0)</f>
        <v>0</v>
      </c>
      <c r="AI609" s="196"/>
      <c r="AJ609" s="229">
        <f t="shared" si="211"/>
        <v>7044</v>
      </c>
      <c r="AK609" s="233">
        <v>0</v>
      </c>
      <c r="AL609" s="234">
        <v>0</v>
      </c>
      <c r="AM609" s="201">
        <f t="shared" si="215"/>
        <v>0</v>
      </c>
      <c r="AN609" s="209">
        <f t="shared" si="215"/>
        <v>0</v>
      </c>
      <c r="AO609" s="242">
        <f t="shared" si="219"/>
        <v>0</v>
      </c>
      <c r="AP609" s="210">
        <f t="shared" si="219"/>
        <v>0</v>
      </c>
      <c r="AQ609" s="7"/>
      <c r="AR609" s="211">
        <f t="shared" si="216"/>
        <v>0</v>
      </c>
      <c r="AS609" s="212">
        <f t="shared" si="217"/>
        <v>0</v>
      </c>
      <c r="AT609" s="213">
        <f t="shared" si="218"/>
        <v>0</v>
      </c>
      <c r="AU609" s="7"/>
      <c r="AV609" s="7"/>
      <c r="AW609" s="214"/>
      <c r="AX609" s="214"/>
      <c r="AY609" s="7"/>
      <c r="AZ609" s="7"/>
      <c r="BA609" s="7"/>
      <c r="BB609" s="7"/>
      <c r="BC609" s="7"/>
      <c r="BD609" s="7"/>
    </row>
    <row r="610" spans="1:56" x14ac:dyDescent="0.25">
      <c r="A610" s="218">
        <v>7051</v>
      </c>
      <c r="B610" s="336" t="s">
        <v>644</v>
      </c>
      <c r="C610" s="220"/>
      <c r="D610" s="220"/>
      <c r="E610" s="220"/>
      <c r="F610" s="220"/>
      <c r="G610" s="220"/>
      <c r="H610" s="220"/>
      <c r="I610" s="220"/>
      <c r="J610" s="220"/>
      <c r="K610" s="220"/>
      <c r="L610" s="221"/>
      <c r="M610" s="196" t="s">
        <v>56</v>
      </c>
      <c r="N610" s="222">
        <f t="shared" si="212"/>
        <v>7051</v>
      </c>
      <c r="O610" s="233">
        <v>0</v>
      </c>
      <c r="P610" s="234">
        <v>0</v>
      </c>
      <c r="Q610" s="200"/>
      <c r="R610" s="199"/>
      <c r="S610" s="242">
        <f t="shared" si="213"/>
        <v>0</v>
      </c>
      <c r="T610" s="210">
        <f t="shared" si="220"/>
        <v>0</v>
      </c>
      <c r="U610" s="196"/>
      <c r="V610" s="225">
        <v>0</v>
      </c>
      <c r="W610" s="226">
        <v>0</v>
      </c>
      <c r="X610" s="227">
        <v>0</v>
      </c>
      <c r="Y610" s="226">
        <v>0</v>
      </c>
      <c r="Z610" s="227">
        <v>0</v>
      </c>
      <c r="AA610" s="228">
        <v>0</v>
      </c>
      <c r="AB610" s="196"/>
      <c r="AC610" s="233">
        <v>0</v>
      </c>
      <c r="AD610" s="234">
        <v>0</v>
      </c>
      <c r="AE610" s="200"/>
      <c r="AF610" s="199"/>
      <c r="AG610" s="242">
        <f t="shared" si="214"/>
        <v>0</v>
      </c>
      <c r="AH610" s="210">
        <f t="shared" si="221"/>
        <v>0</v>
      </c>
      <c r="AI610" s="196"/>
      <c r="AJ610" s="229">
        <f t="shared" si="211"/>
        <v>7051</v>
      </c>
      <c r="AK610" s="233">
        <v>0</v>
      </c>
      <c r="AL610" s="234">
        <v>0</v>
      </c>
      <c r="AM610" s="201">
        <f t="shared" si="215"/>
        <v>0</v>
      </c>
      <c r="AN610" s="209">
        <f t="shared" si="215"/>
        <v>0</v>
      </c>
      <c r="AO610" s="242">
        <f t="shared" si="219"/>
        <v>0</v>
      </c>
      <c r="AP610" s="210">
        <f t="shared" si="219"/>
        <v>0</v>
      </c>
      <c r="AQ610" s="7"/>
      <c r="AR610" s="211">
        <f t="shared" si="216"/>
        <v>0</v>
      </c>
      <c r="AS610" s="212">
        <f t="shared" si="217"/>
        <v>0</v>
      </c>
      <c r="AT610" s="213">
        <f t="shared" si="218"/>
        <v>0</v>
      </c>
      <c r="AU610" s="7"/>
      <c r="AV610" s="7"/>
      <c r="AW610" s="214"/>
      <c r="AX610" s="214"/>
      <c r="AY610" s="7"/>
      <c r="AZ610" s="7"/>
      <c r="BA610" s="7"/>
      <c r="BB610" s="7"/>
      <c r="BC610" s="7"/>
      <c r="BD610" s="7"/>
    </row>
    <row r="611" spans="1:56" x14ac:dyDescent="0.25">
      <c r="A611" s="218">
        <v>7052</v>
      </c>
      <c r="B611" s="336" t="s">
        <v>645</v>
      </c>
      <c r="C611" s="220"/>
      <c r="D611" s="220"/>
      <c r="E611" s="220"/>
      <c r="F611" s="220"/>
      <c r="G611" s="220"/>
      <c r="H611" s="220"/>
      <c r="I611" s="220"/>
      <c r="J611" s="220"/>
      <c r="K611" s="220"/>
      <c r="L611" s="221"/>
      <c r="M611" s="196" t="s">
        <v>56</v>
      </c>
      <c r="N611" s="222">
        <f t="shared" si="212"/>
        <v>7052</v>
      </c>
      <c r="O611" s="233">
        <v>0</v>
      </c>
      <c r="P611" s="234">
        <v>0</v>
      </c>
      <c r="Q611" s="200"/>
      <c r="R611" s="199"/>
      <c r="S611" s="242">
        <f t="shared" si="213"/>
        <v>0</v>
      </c>
      <c r="T611" s="210">
        <f t="shared" si="220"/>
        <v>0</v>
      </c>
      <c r="U611" s="196"/>
      <c r="V611" s="225">
        <v>0</v>
      </c>
      <c r="W611" s="226">
        <v>0</v>
      </c>
      <c r="X611" s="227">
        <v>0</v>
      </c>
      <c r="Y611" s="226">
        <v>0</v>
      </c>
      <c r="Z611" s="227">
        <v>0</v>
      </c>
      <c r="AA611" s="228">
        <v>0</v>
      </c>
      <c r="AB611" s="196"/>
      <c r="AC611" s="233">
        <v>0</v>
      </c>
      <c r="AD611" s="234">
        <v>0</v>
      </c>
      <c r="AE611" s="200"/>
      <c r="AF611" s="199"/>
      <c r="AG611" s="242">
        <f t="shared" si="214"/>
        <v>0</v>
      </c>
      <c r="AH611" s="210">
        <f t="shared" si="221"/>
        <v>0</v>
      </c>
      <c r="AI611" s="196"/>
      <c r="AJ611" s="229">
        <f t="shared" si="211"/>
        <v>7052</v>
      </c>
      <c r="AK611" s="233">
        <v>0</v>
      </c>
      <c r="AL611" s="234">
        <v>0</v>
      </c>
      <c r="AM611" s="201">
        <f t="shared" si="215"/>
        <v>0</v>
      </c>
      <c r="AN611" s="209">
        <f t="shared" si="215"/>
        <v>0</v>
      </c>
      <c r="AO611" s="242">
        <f t="shared" si="219"/>
        <v>0</v>
      </c>
      <c r="AP611" s="210">
        <f t="shared" si="219"/>
        <v>0</v>
      </c>
      <c r="AQ611" s="7"/>
      <c r="AR611" s="211">
        <f t="shared" si="216"/>
        <v>0</v>
      </c>
      <c r="AS611" s="212">
        <f t="shared" si="217"/>
        <v>0</v>
      </c>
      <c r="AT611" s="213">
        <f t="shared" si="218"/>
        <v>0</v>
      </c>
      <c r="AU611" s="7"/>
      <c r="AV611" s="7"/>
      <c r="AW611" s="214"/>
      <c r="AX611" s="214"/>
      <c r="AY611" s="7"/>
      <c r="AZ611" s="7"/>
      <c r="BA611" s="7"/>
      <c r="BB611" s="7"/>
      <c r="BC611" s="7"/>
      <c r="BD611" s="7"/>
    </row>
    <row r="612" spans="1:56" x14ac:dyDescent="0.25">
      <c r="A612" s="218">
        <v>7090</v>
      </c>
      <c r="B612" s="397" t="s">
        <v>646</v>
      </c>
      <c r="C612" s="220"/>
      <c r="D612" s="220"/>
      <c r="E612" s="220"/>
      <c r="F612" s="220"/>
      <c r="G612" s="220"/>
      <c r="H612" s="220"/>
      <c r="I612" s="220"/>
      <c r="J612" s="220"/>
      <c r="K612" s="220"/>
      <c r="L612" s="221"/>
      <c r="M612" s="196" t="s">
        <v>56</v>
      </c>
      <c r="N612" s="222">
        <f t="shared" si="212"/>
        <v>7090</v>
      </c>
      <c r="O612" s="233">
        <v>0</v>
      </c>
      <c r="P612" s="234">
        <v>0</v>
      </c>
      <c r="Q612" s="200"/>
      <c r="R612" s="199"/>
      <c r="S612" s="242">
        <f t="shared" si="213"/>
        <v>0</v>
      </c>
      <c r="T612" s="210">
        <f t="shared" si="220"/>
        <v>0</v>
      </c>
      <c r="U612" s="196"/>
      <c r="V612" s="225">
        <v>0</v>
      </c>
      <c r="W612" s="226">
        <v>0</v>
      </c>
      <c r="X612" s="227">
        <v>0</v>
      </c>
      <c r="Y612" s="226">
        <v>0</v>
      </c>
      <c r="Z612" s="227">
        <v>0</v>
      </c>
      <c r="AA612" s="228">
        <v>0</v>
      </c>
      <c r="AB612" s="196"/>
      <c r="AC612" s="233">
        <v>0</v>
      </c>
      <c r="AD612" s="234">
        <v>0</v>
      </c>
      <c r="AE612" s="302"/>
      <c r="AF612" s="224"/>
      <c r="AG612" s="242">
        <f t="shared" si="214"/>
        <v>0</v>
      </c>
      <c r="AH612" s="210">
        <f t="shared" si="221"/>
        <v>0</v>
      </c>
      <c r="AI612" s="196"/>
      <c r="AJ612" s="229">
        <f t="shared" si="211"/>
        <v>7090</v>
      </c>
      <c r="AK612" s="233">
        <v>0</v>
      </c>
      <c r="AL612" s="234">
        <v>0</v>
      </c>
      <c r="AM612" s="201">
        <f t="shared" si="215"/>
        <v>0</v>
      </c>
      <c r="AN612" s="209">
        <f t="shared" si="215"/>
        <v>0</v>
      </c>
      <c r="AO612" s="242">
        <f t="shared" si="219"/>
        <v>0</v>
      </c>
      <c r="AP612" s="210">
        <f t="shared" si="219"/>
        <v>0</v>
      </c>
      <c r="AQ612" s="7"/>
      <c r="AR612" s="211">
        <f t="shared" si="216"/>
        <v>0</v>
      </c>
      <c r="AS612" s="212">
        <f t="shared" si="217"/>
        <v>0</v>
      </c>
      <c r="AT612" s="213">
        <f t="shared" si="218"/>
        <v>0</v>
      </c>
      <c r="AU612" s="7"/>
      <c r="AV612" s="7"/>
      <c r="AW612" s="214"/>
      <c r="AX612" s="214"/>
      <c r="AY612" s="7"/>
      <c r="AZ612" s="7"/>
      <c r="BA612" s="7"/>
      <c r="BB612" s="7"/>
      <c r="BC612" s="7"/>
      <c r="BD612" s="7"/>
    </row>
    <row r="613" spans="1:56" x14ac:dyDescent="0.25">
      <c r="A613" s="218">
        <v>7110</v>
      </c>
      <c r="B613" s="220" t="s">
        <v>647</v>
      </c>
      <c r="C613" s="220"/>
      <c r="D613" s="220"/>
      <c r="E613" s="220"/>
      <c r="F613" s="220"/>
      <c r="G613" s="220"/>
      <c r="H613" s="220"/>
      <c r="I613" s="220"/>
      <c r="J613" s="220"/>
      <c r="K613" s="220"/>
      <c r="L613" s="221"/>
      <c r="M613" s="196" t="s">
        <v>56</v>
      </c>
      <c r="N613" s="222">
        <f t="shared" si="212"/>
        <v>7110</v>
      </c>
      <c r="O613" s="233">
        <v>0</v>
      </c>
      <c r="P613" s="234">
        <v>0</v>
      </c>
      <c r="Q613" s="200"/>
      <c r="R613" s="199"/>
      <c r="S613" s="242">
        <f t="shared" si="213"/>
        <v>0</v>
      </c>
      <c r="T613" s="210">
        <f t="shared" si="220"/>
        <v>0</v>
      </c>
      <c r="U613" s="196"/>
      <c r="V613" s="225">
        <v>0</v>
      </c>
      <c r="W613" s="226">
        <v>0</v>
      </c>
      <c r="X613" s="227">
        <v>0</v>
      </c>
      <c r="Y613" s="226">
        <v>0</v>
      </c>
      <c r="Z613" s="227">
        <v>0</v>
      </c>
      <c r="AA613" s="228">
        <v>0</v>
      </c>
      <c r="AB613" s="196"/>
      <c r="AC613" s="233">
        <v>0</v>
      </c>
      <c r="AD613" s="234">
        <v>0</v>
      </c>
      <c r="AE613" s="302"/>
      <c r="AF613" s="224"/>
      <c r="AG613" s="242">
        <f t="shared" si="214"/>
        <v>0</v>
      </c>
      <c r="AH613" s="210">
        <f t="shared" si="221"/>
        <v>0</v>
      </c>
      <c r="AI613" s="196"/>
      <c r="AJ613" s="229">
        <f t="shared" si="211"/>
        <v>7110</v>
      </c>
      <c r="AK613" s="233">
        <v>0</v>
      </c>
      <c r="AL613" s="234">
        <v>0</v>
      </c>
      <c r="AM613" s="201">
        <f t="shared" si="215"/>
        <v>0</v>
      </c>
      <c r="AN613" s="209">
        <f t="shared" si="215"/>
        <v>0</v>
      </c>
      <c r="AO613" s="242">
        <f t="shared" si="219"/>
        <v>0</v>
      </c>
      <c r="AP613" s="210">
        <f t="shared" si="219"/>
        <v>0</v>
      </c>
      <c r="AQ613" s="7"/>
      <c r="AR613" s="211">
        <f t="shared" si="216"/>
        <v>0</v>
      </c>
      <c r="AS613" s="212">
        <f t="shared" si="217"/>
        <v>0</v>
      </c>
      <c r="AT613" s="213">
        <f t="shared" si="218"/>
        <v>0</v>
      </c>
      <c r="AU613" s="7"/>
      <c r="AV613" s="7"/>
      <c r="AW613" s="214"/>
      <c r="AX613" s="214"/>
      <c r="AY613" s="7"/>
      <c r="AZ613" s="7"/>
      <c r="BA613" s="7"/>
      <c r="BB613" s="7"/>
      <c r="BC613" s="7"/>
      <c r="BD613" s="7"/>
    </row>
    <row r="614" spans="1:56" x14ac:dyDescent="0.25">
      <c r="A614" s="218">
        <v>7111</v>
      </c>
      <c r="B614" s="220" t="s">
        <v>648</v>
      </c>
      <c r="C614" s="220"/>
      <c r="D614" s="220"/>
      <c r="E614" s="220"/>
      <c r="F614" s="220"/>
      <c r="G614" s="220"/>
      <c r="H614" s="220"/>
      <c r="I614" s="220"/>
      <c r="J614" s="220"/>
      <c r="K614" s="220"/>
      <c r="L614" s="221"/>
      <c r="M614" s="196" t="s">
        <v>56</v>
      </c>
      <c r="N614" s="222">
        <f t="shared" si="212"/>
        <v>7111</v>
      </c>
      <c r="O614" s="233">
        <v>0</v>
      </c>
      <c r="P614" s="234">
        <v>0</v>
      </c>
      <c r="Q614" s="200"/>
      <c r="R614" s="199"/>
      <c r="S614" s="242">
        <f t="shared" si="213"/>
        <v>0</v>
      </c>
      <c r="T614" s="210">
        <f t="shared" si="220"/>
        <v>0</v>
      </c>
      <c r="U614" s="196"/>
      <c r="V614" s="225">
        <v>0</v>
      </c>
      <c r="W614" s="226">
        <v>0</v>
      </c>
      <c r="X614" s="227">
        <v>0</v>
      </c>
      <c r="Y614" s="226">
        <v>0</v>
      </c>
      <c r="Z614" s="227">
        <v>0</v>
      </c>
      <c r="AA614" s="228">
        <v>0</v>
      </c>
      <c r="AB614" s="196"/>
      <c r="AC614" s="233">
        <v>0</v>
      </c>
      <c r="AD614" s="234">
        <v>0</v>
      </c>
      <c r="AE614" s="200"/>
      <c r="AF614" s="199"/>
      <c r="AG614" s="242">
        <f t="shared" si="214"/>
        <v>0</v>
      </c>
      <c r="AH614" s="210">
        <f t="shared" si="221"/>
        <v>0</v>
      </c>
      <c r="AI614" s="196"/>
      <c r="AJ614" s="229">
        <f t="shared" si="211"/>
        <v>7111</v>
      </c>
      <c r="AK614" s="233">
        <v>0</v>
      </c>
      <c r="AL614" s="234">
        <v>0</v>
      </c>
      <c r="AM614" s="201">
        <f t="shared" si="215"/>
        <v>0</v>
      </c>
      <c r="AN614" s="209">
        <f t="shared" si="215"/>
        <v>0</v>
      </c>
      <c r="AO614" s="242">
        <f t="shared" si="219"/>
        <v>0</v>
      </c>
      <c r="AP614" s="210">
        <f t="shared" si="219"/>
        <v>0</v>
      </c>
      <c r="AQ614" s="7"/>
      <c r="AR614" s="211">
        <f t="shared" si="216"/>
        <v>0</v>
      </c>
      <c r="AS614" s="212">
        <f t="shared" si="217"/>
        <v>0</v>
      </c>
      <c r="AT614" s="213">
        <f t="shared" si="218"/>
        <v>0</v>
      </c>
      <c r="AU614" s="7"/>
      <c r="AV614" s="7"/>
      <c r="AW614" s="214"/>
      <c r="AX614" s="214"/>
      <c r="AY614" s="7"/>
      <c r="AZ614" s="7"/>
      <c r="BA614" s="7"/>
      <c r="BB614" s="7"/>
      <c r="BC614" s="7"/>
      <c r="BD614" s="7"/>
    </row>
    <row r="615" spans="1:56" x14ac:dyDescent="0.25">
      <c r="A615" s="218">
        <v>7112</v>
      </c>
      <c r="B615" s="220" t="s">
        <v>649</v>
      </c>
      <c r="C615" s="220"/>
      <c r="D615" s="220"/>
      <c r="E615" s="220"/>
      <c r="F615" s="220"/>
      <c r="G615" s="220"/>
      <c r="H615" s="220"/>
      <c r="I615" s="220"/>
      <c r="J615" s="220"/>
      <c r="K615" s="220"/>
      <c r="L615" s="221"/>
      <c r="M615" s="196" t="s">
        <v>56</v>
      </c>
      <c r="N615" s="222">
        <f t="shared" si="212"/>
        <v>7112</v>
      </c>
      <c r="O615" s="233">
        <v>0</v>
      </c>
      <c r="P615" s="234">
        <v>0</v>
      </c>
      <c r="Q615" s="200"/>
      <c r="R615" s="199"/>
      <c r="S615" s="242">
        <f t="shared" si="213"/>
        <v>0</v>
      </c>
      <c r="T615" s="210">
        <f t="shared" si="220"/>
        <v>0</v>
      </c>
      <c r="U615" s="196"/>
      <c r="V615" s="225">
        <v>0</v>
      </c>
      <c r="W615" s="226">
        <v>0</v>
      </c>
      <c r="X615" s="227">
        <v>0</v>
      </c>
      <c r="Y615" s="226">
        <v>0</v>
      </c>
      <c r="Z615" s="227">
        <v>0</v>
      </c>
      <c r="AA615" s="228">
        <v>0</v>
      </c>
      <c r="AB615" s="196"/>
      <c r="AC615" s="233">
        <v>0</v>
      </c>
      <c r="AD615" s="234">
        <v>0</v>
      </c>
      <c r="AE615" s="200"/>
      <c r="AF615" s="199"/>
      <c r="AG615" s="242">
        <f t="shared" si="214"/>
        <v>0</v>
      </c>
      <c r="AH615" s="210">
        <f t="shared" si="221"/>
        <v>0</v>
      </c>
      <c r="AI615" s="196"/>
      <c r="AJ615" s="229">
        <f t="shared" si="211"/>
        <v>7112</v>
      </c>
      <c r="AK615" s="233">
        <v>0</v>
      </c>
      <c r="AL615" s="234">
        <v>0</v>
      </c>
      <c r="AM615" s="201">
        <f t="shared" si="215"/>
        <v>0</v>
      </c>
      <c r="AN615" s="209">
        <f t="shared" si="215"/>
        <v>0</v>
      </c>
      <c r="AO615" s="242">
        <f t="shared" si="219"/>
        <v>0</v>
      </c>
      <c r="AP615" s="210">
        <f t="shared" si="219"/>
        <v>0</v>
      </c>
      <c r="AQ615" s="7"/>
      <c r="AR615" s="211">
        <f t="shared" si="216"/>
        <v>0</v>
      </c>
      <c r="AS615" s="212">
        <f t="shared" si="217"/>
        <v>0</v>
      </c>
      <c r="AT615" s="213">
        <f t="shared" si="218"/>
        <v>0</v>
      </c>
      <c r="AU615" s="7"/>
      <c r="AV615" s="7"/>
      <c r="AW615" s="214"/>
      <c r="AX615" s="214"/>
      <c r="AY615" s="7"/>
      <c r="AZ615" s="7"/>
      <c r="BA615" s="7"/>
      <c r="BB615" s="7"/>
      <c r="BC615" s="7"/>
      <c r="BD615" s="7"/>
    </row>
    <row r="616" spans="1:56" x14ac:dyDescent="0.25">
      <c r="A616" s="218">
        <v>7113</v>
      </c>
      <c r="B616" s="220" t="s">
        <v>650</v>
      </c>
      <c r="C616" s="220"/>
      <c r="D616" s="220"/>
      <c r="E616" s="220"/>
      <c r="F616" s="220"/>
      <c r="G616" s="220"/>
      <c r="H616" s="220"/>
      <c r="I616" s="220"/>
      <c r="J616" s="220"/>
      <c r="K616" s="220"/>
      <c r="L616" s="221"/>
      <c r="M616" s="196" t="s">
        <v>56</v>
      </c>
      <c r="N616" s="222">
        <f t="shared" si="212"/>
        <v>7113</v>
      </c>
      <c r="O616" s="233">
        <v>0</v>
      </c>
      <c r="P616" s="234">
        <v>0</v>
      </c>
      <c r="Q616" s="200"/>
      <c r="R616" s="199"/>
      <c r="S616" s="242">
        <f t="shared" si="213"/>
        <v>0</v>
      </c>
      <c r="T616" s="210">
        <f t="shared" si="220"/>
        <v>0</v>
      </c>
      <c r="U616" s="196"/>
      <c r="V616" s="225">
        <v>0</v>
      </c>
      <c r="W616" s="226">
        <v>0</v>
      </c>
      <c r="X616" s="227">
        <v>0</v>
      </c>
      <c r="Y616" s="226">
        <v>0</v>
      </c>
      <c r="Z616" s="227">
        <v>0</v>
      </c>
      <c r="AA616" s="228">
        <v>0</v>
      </c>
      <c r="AB616" s="196"/>
      <c r="AC616" s="233">
        <v>0</v>
      </c>
      <c r="AD616" s="234">
        <v>0</v>
      </c>
      <c r="AE616" s="302"/>
      <c r="AF616" s="224"/>
      <c r="AG616" s="242">
        <f t="shared" si="214"/>
        <v>0</v>
      </c>
      <c r="AH616" s="210">
        <f t="shared" si="221"/>
        <v>0</v>
      </c>
      <c r="AI616" s="196"/>
      <c r="AJ616" s="229">
        <f t="shared" si="211"/>
        <v>7113</v>
      </c>
      <c r="AK616" s="233">
        <v>0</v>
      </c>
      <c r="AL616" s="234">
        <v>0</v>
      </c>
      <c r="AM616" s="201">
        <f t="shared" si="215"/>
        <v>0</v>
      </c>
      <c r="AN616" s="209">
        <f t="shared" si="215"/>
        <v>0</v>
      </c>
      <c r="AO616" s="242">
        <f t="shared" si="219"/>
        <v>0</v>
      </c>
      <c r="AP616" s="210">
        <f t="shared" si="219"/>
        <v>0</v>
      </c>
      <c r="AQ616" s="7"/>
      <c r="AR616" s="211">
        <f t="shared" si="216"/>
        <v>0</v>
      </c>
      <c r="AS616" s="212">
        <f t="shared" si="217"/>
        <v>0</v>
      </c>
      <c r="AT616" s="213">
        <f t="shared" si="218"/>
        <v>0</v>
      </c>
      <c r="AU616" s="7"/>
      <c r="AV616" s="7"/>
      <c r="AW616" s="214"/>
      <c r="AX616" s="214"/>
      <c r="AY616" s="7"/>
      <c r="AZ616" s="7"/>
      <c r="BA616" s="7"/>
      <c r="BB616" s="7"/>
      <c r="BC616" s="7"/>
      <c r="BD616" s="7"/>
    </row>
    <row r="617" spans="1:56" x14ac:dyDescent="0.25">
      <c r="A617" s="218">
        <v>7114</v>
      </c>
      <c r="B617" s="220" t="s">
        <v>651</v>
      </c>
      <c r="C617" s="220"/>
      <c r="D617" s="220"/>
      <c r="E617" s="220"/>
      <c r="F617" s="220"/>
      <c r="G617" s="220"/>
      <c r="H617" s="220"/>
      <c r="I617" s="220"/>
      <c r="J617" s="220"/>
      <c r="K617" s="220"/>
      <c r="L617" s="221"/>
      <c r="M617" s="196" t="s">
        <v>56</v>
      </c>
      <c r="N617" s="222">
        <f t="shared" si="212"/>
        <v>7114</v>
      </c>
      <c r="O617" s="233">
        <v>0</v>
      </c>
      <c r="P617" s="234">
        <v>0</v>
      </c>
      <c r="Q617" s="200"/>
      <c r="R617" s="199"/>
      <c r="S617" s="242">
        <f t="shared" si="213"/>
        <v>0</v>
      </c>
      <c r="T617" s="210">
        <f t="shared" si="220"/>
        <v>0</v>
      </c>
      <c r="U617" s="196"/>
      <c r="V617" s="225">
        <v>0</v>
      </c>
      <c r="W617" s="226">
        <v>0</v>
      </c>
      <c r="X617" s="227">
        <v>0</v>
      </c>
      <c r="Y617" s="226">
        <v>0</v>
      </c>
      <c r="Z617" s="227">
        <v>0</v>
      </c>
      <c r="AA617" s="228">
        <v>0</v>
      </c>
      <c r="AB617" s="196"/>
      <c r="AC617" s="233">
        <v>0</v>
      </c>
      <c r="AD617" s="234">
        <v>0</v>
      </c>
      <c r="AE617" s="302"/>
      <c r="AF617" s="224"/>
      <c r="AG617" s="242">
        <f t="shared" si="214"/>
        <v>0</v>
      </c>
      <c r="AH617" s="210">
        <f t="shared" si="221"/>
        <v>0</v>
      </c>
      <c r="AI617" s="196"/>
      <c r="AJ617" s="229">
        <f t="shared" si="211"/>
        <v>7114</v>
      </c>
      <c r="AK617" s="233">
        <v>0</v>
      </c>
      <c r="AL617" s="234">
        <v>0</v>
      </c>
      <c r="AM617" s="201">
        <f t="shared" si="215"/>
        <v>0</v>
      </c>
      <c r="AN617" s="209">
        <f t="shared" si="215"/>
        <v>0</v>
      </c>
      <c r="AO617" s="242">
        <f t="shared" si="219"/>
        <v>0</v>
      </c>
      <c r="AP617" s="210">
        <f t="shared" si="219"/>
        <v>0</v>
      </c>
      <c r="AQ617" s="7"/>
      <c r="AR617" s="211">
        <f t="shared" si="216"/>
        <v>0</v>
      </c>
      <c r="AS617" s="212">
        <f t="shared" si="217"/>
        <v>0</v>
      </c>
      <c r="AT617" s="213">
        <f t="shared" si="218"/>
        <v>0</v>
      </c>
      <c r="AU617" s="7"/>
      <c r="AV617" s="7"/>
      <c r="AW617" s="214"/>
      <c r="AX617" s="214"/>
      <c r="AY617" s="7"/>
      <c r="AZ617" s="7"/>
      <c r="BA617" s="7"/>
      <c r="BB617" s="7"/>
      <c r="BC617" s="7"/>
      <c r="BD617" s="7"/>
    </row>
    <row r="618" spans="1:56" x14ac:dyDescent="0.25">
      <c r="A618" s="218">
        <v>7115</v>
      </c>
      <c r="B618" s="220" t="s">
        <v>652</v>
      </c>
      <c r="C618" s="220"/>
      <c r="D618" s="220"/>
      <c r="E618" s="220"/>
      <c r="F618" s="220"/>
      <c r="G618" s="220"/>
      <c r="H618" s="220"/>
      <c r="I618" s="220"/>
      <c r="J618" s="220"/>
      <c r="K618" s="220"/>
      <c r="L618" s="221"/>
      <c r="M618" s="196" t="s">
        <v>56</v>
      </c>
      <c r="N618" s="222">
        <f t="shared" si="212"/>
        <v>7115</v>
      </c>
      <c r="O618" s="233">
        <v>0</v>
      </c>
      <c r="P618" s="234">
        <v>0</v>
      </c>
      <c r="Q618" s="200"/>
      <c r="R618" s="199"/>
      <c r="S618" s="242">
        <f t="shared" si="213"/>
        <v>0</v>
      </c>
      <c r="T618" s="210">
        <f t="shared" si="220"/>
        <v>0</v>
      </c>
      <c r="U618" s="196"/>
      <c r="V618" s="225">
        <v>0</v>
      </c>
      <c r="W618" s="226">
        <v>0</v>
      </c>
      <c r="X618" s="227">
        <v>0</v>
      </c>
      <c r="Y618" s="226">
        <v>0</v>
      </c>
      <c r="Z618" s="227">
        <v>0</v>
      </c>
      <c r="AA618" s="228">
        <v>0</v>
      </c>
      <c r="AB618" s="196"/>
      <c r="AC618" s="233">
        <v>0</v>
      </c>
      <c r="AD618" s="234">
        <v>0</v>
      </c>
      <c r="AE618" s="200"/>
      <c r="AF618" s="199"/>
      <c r="AG618" s="242">
        <f t="shared" si="214"/>
        <v>0</v>
      </c>
      <c r="AH618" s="210">
        <f t="shared" si="221"/>
        <v>0</v>
      </c>
      <c r="AI618" s="196"/>
      <c r="AJ618" s="229">
        <f t="shared" si="211"/>
        <v>7115</v>
      </c>
      <c r="AK618" s="233">
        <v>0</v>
      </c>
      <c r="AL618" s="234">
        <v>0</v>
      </c>
      <c r="AM618" s="201">
        <f t="shared" si="215"/>
        <v>0</v>
      </c>
      <c r="AN618" s="209">
        <f t="shared" si="215"/>
        <v>0</v>
      </c>
      <c r="AO618" s="242">
        <f t="shared" si="219"/>
        <v>0</v>
      </c>
      <c r="AP618" s="210">
        <f t="shared" si="219"/>
        <v>0</v>
      </c>
      <c r="AQ618" s="7"/>
      <c r="AR618" s="211">
        <f t="shared" si="216"/>
        <v>0</v>
      </c>
      <c r="AS618" s="212">
        <f t="shared" si="217"/>
        <v>0</v>
      </c>
      <c r="AT618" s="213">
        <f t="shared" si="218"/>
        <v>0</v>
      </c>
      <c r="AU618" s="7"/>
      <c r="AV618" s="7"/>
      <c r="AW618" s="214"/>
      <c r="AX618" s="214"/>
      <c r="AY618" s="7"/>
      <c r="AZ618" s="7"/>
      <c r="BA618" s="7"/>
      <c r="BB618" s="7"/>
      <c r="BC618" s="7"/>
      <c r="BD618" s="7"/>
    </row>
    <row r="619" spans="1:56" x14ac:dyDescent="0.25">
      <c r="A619" s="218">
        <v>7121</v>
      </c>
      <c r="B619" s="220" t="s">
        <v>653</v>
      </c>
      <c r="C619" s="220"/>
      <c r="D619" s="220"/>
      <c r="E619" s="220"/>
      <c r="F619" s="220"/>
      <c r="G619" s="220"/>
      <c r="H619" s="220"/>
      <c r="I619" s="220"/>
      <c r="J619" s="220"/>
      <c r="K619" s="220"/>
      <c r="L619" s="221"/>
      <c r="M619" s="196" t="s">
        <v>56</v>
      </c>
      <c r="N619" s="222">
        <f t="shared" si="212"/>
        <v>7121</v>
      </c>
      <c r="O619" s="233">
        <v>0</v>
      </c>
      <c r="P619" s="234">
        <v>0</v>
      </c>
      <c r="Q619" s="200"/>
      <c r="R619" s="199"/>
      <c r="S619" s="242">
        <f t="shared" si="213"/>
        <v>0</v>
      </c>
      <c r="T619" s="210">
        <f t="shared" si="220"/>
        <v>0</v>
      </c>
      <c r="U619" s="196"/>
      <c r="V619" s="225">
        <v>0</v>
      </c>
      <c r="W619" s="226">
        <v>0</v>
      </c>
      <c r="X619" s="227">
        <v>0</v>
      </c>
      <c r="Y619" s="226">
        <v>0</v>
      </c>
      <c r="Z619" s="227">
        <v>0</v>
      </c>
      <c r="AA619" s="228">
        <v>0</v>
      </c>
      <c r="AB619" s="196"/>
      <c r="AC619" s="233">
        <v>0</v>
      </c>
      <c r="AD619" s="234">
        <v>0</v>
      </c>
      <c r="AE619" s="200"/>
      <c r="AF619" s="199"/>
      <c r="AG619" s="242">
        <f t="shared" si="214"/>
        <v>0</v>
      </c>
      <c r="AH619" s="210">
        <f t="shared" si="221"/>
        <v>0</v>
      </c>
      <c r="AI619" s="196"/>
      <c r="AJ619" s="229">
        <f t="shared" si="211"/>
        <v>7121</v>
      </c>
      <c r="AK619" s="233">
        <v>0</v>
      </c>
      <c r="AL619" s="234">
        <v>0</v>
      </c>
      <c r="AM619" s="201">
        <f t="shared" si="215"/>
        <v>0</v>
      </c>
      <c r="AN619" s="209">
        <f t="shared" si="215"/>
        <v>0</v>
      </c>
      <c r="AO619" s="242">
        <f t="shared" si="219"/>
        <v>0</v>
      </c>
      <c r="AP619" s="210">
        <f t="shared" si="219"/>
        <v>0</v>
      </c>
      <c r="AQ619" s="7"/>
      <c r="AR619" s="211">
        <f t="shared" si="216"/>
        <v>0</v>
      </c>
      <c r="AS619" s="212">
        <f t="shared" si="217"/>
        <v>0</v>
      </c>
      <c r="AT619" s="213">
        <f t="shared" si="218"/>
        <v>0</v>
      </c>
      <c r="AU619" s="7"/>
      <c r="AV619" s="7"/>
      <c r="AW619" s="214"/>
      <c r="AX619" s="214"/>
      <c r="AY619" s="7"/>
      <c r="AZ619" s="7"/>
      <c r="BA619" s="7"/>
      <c r="BB619" s="7"/>
      <c r="BC619" s="7"/>
      <c r="BD619" s="7"/>
    </row>
    <row r="620" spans="1:56" x14ac:dyDescent="0.25">
      <c r="A620" s="218">
        <v>7122</v>
      </c>
      <c r="B620" s="220" t="s">
        <v>654</v>
      </c>
      <c r="C620" s="220"/>
      <c r="D620" s="220"/>
      <c r="E620" s="220"/>
      <c r="F620" s="220"/>
      <c r="G620" s="220"/>
      <c r="H620" s="220"/>
      <c r="I620" s="220"/>
      <c r="J620" s="220"/>
      <c r="K620" s="220"/>
      <c r="L620" s="221"/>
      <c r="M620" s="196" t="s">
        <v>56</v>
      </c>
      <c r="N620" s="222">
        <f t="shared" si="212"/>
        <v>7122</v>
      </c>
      <c r="O620" s="233">
        <v>0</v>
      </c>
      <c r="P620" s="234">
        <v>0</v>
      </c>
      <c r="Q620" s="200"/>
      <c r="R620" s="199"/>
      <c r="S620" s="242">
        <f t="shared" si="213"/>
        <v>0</v>
      </c>
      <c r="T620" s="210">
        <f t="shared" si="220"/>
        <v>0</v>
      </c>
      <c r="U620" s="196"/>
      <c r="V620" s="225">
        <v>0</v>
      </c>
      <c r="W620" s="226">
        <v>0</v>
      </c>
      <c r="X620" s="227">
        <v>0</v>
      </c>
      <c r="Y620" s="226">
        <v>0</v>
      </c>
      <c r="Z620" s="227">
        <v>0</v>
      </c>
      <c r="AA620" s="228">
        <v>0</v>
      </c>
      <c r="AB620" s="196"/>
      <c r="AC620" s="233">
        <v>0</v>
      </c>
      <c r="AD620" s="234">
        <v>0</v>
      </c>
      <c r="AE620" s="302"/>
      <c r="AF620" s="224"/>
      <c r="AG620" s="242">
        <f t="shared" si="214"/>
        <v>0</v>
      </c>
      <c r="AH620" s="210">
        <f t="shared" si="221"/>
        <v>0</v>
      </c>
      <c r="AI620" s="196"/>
      <c r="AJ620" s="229">
        <f t="shared" si="211"/>
        <v>7122</v>
      </c>
      <c r="AK620" s="233">
        <v>0</v>
      </c>
      <c r="AL620" s="234">
        <v>0</v>
      </c>
      <c r="AM620" s="201">
        <f t="shared" si="215"/>
        <v>0</v>
      </c>
      <c r="AN620" s="209">
        <f t="shared" si="215"/>
        <v>0</v>
      </c>
      <c r="AO620" s="242">
        <f t="shared" si="219"/>
        <v>0</v>
      </c>
      <c r="AP620" s="210">
        <f t="shared" si="219"/>
        <v>0</v>
      </c>
      <c r="AQ620" s="7"/>
      <c r="AR620" s="211">
        <f t="shared" si="216"/>
        <v>0</v>
      </c>
      <c r="AS620" s="212">
        <f t="shared" si="217"/>
        <v>0</v>
      </c>
      <c r="AT620" s="213">
        <f t="shared" si="218"/>
        <v>0</v>
      </c>
      <c r="AU620" s="7"/>
      <c r="AV620" s="7"/>
      <c r="AW620" s="214"/>
      <c r="AX620" s="214"/>
      <c r="AY620" s="7"/>
      <c r="AZ620" s="7"/>
      <c r="BA620" s="7"/>
      <c r="BB620" s="7"/>
      <c r="BC620" s="7"/>
      <c r="BD620" s="7"/>
    </row>
    <row r="621" spans="1:56" x14ac:dyDescent="0.25">
      <c r="A621" s="218">
        <v>7123</v>
      </c>
      <c r="B621" s="220" t="s">
        <v>655</v>
      </c>
      <c r="C621" s="220"/>
      <c r="D621" s="220"/>
      <c r="E621" s="220"/>
      <c r="F621" s="220"/>
      <c r="G621" s="220"/>
      <c r="H621" s="220"/>
      <c r="I621" s="220"/>
      <c r="J621" s="220"/>
      <c r="K621" s="220"/>
      <c r="L621" s="221"/>
      <c r="M621" s="196" t="s">
        <v>56</v>
      </c>
      <c r="N621" s="222">
        <f t="shared" si="212"/>
        <v>7123</v>
      </c>
      <c r="O621" s="233">
        <v>0</v>
      </c>
      <c r="P621" s="234">
        <v>0</v>
      </c>
      <c r="Q621" s="200"/>
      <c r="R621" s="199"/>
      <c r="S621" s="242">
        <f t="shared" si="213"/>
        <v>0</v>
      </c>
      <c r="T621" s="210">
        <f t="shared" si="220"/>
        <v>0</v>
      </c>
      <c r="U621" s="196"/>
      <c r="V621" s="225">
        <v>0</v>
      </c>
      <c r="W621" s="226">
        <v>0</v>
      </c>
      <c r="X621" s="227">
        <v>0</v>
      </c>
      <c r="Y621" s="226">
        <v>0</v>
      </c>
      <c r="Z621" s="227">
        <v>0</v>
      </c>
      <c r="AA621" s="228">
        <v>0</v>
      </c>
      <c r="AB621" s="196"/>
      <c r="AC621" s="233">
        <v>0</v>
      </c>
      <c r="AD621" s="234">
        <v>0</v>
      </c>
      <c r="AE621" s="302"/>
      <c r="AF621" s="224"/>
      <c r="AG621" s="242">
        <f t="shared" si="214"/>
        <v>0</v>
      </c>
      <c r="AH621" s="210">
        <f t="shared" si="221"/>
        <v>0</v>
      </c>
      <c r="AI621" s="196"/>
      <c r="AJ621" s="229">
        <f t="shared" si="211"/>
        <v>7123</v>
      </c>
      <c r="AK621" s="233">
        <v>0</v>
      </c>
      <c r="AL621" s="234">
        <v>0</v>
      </c>
      <c r="AM621" s="201">
        <f t="shared" si="215"/>
        <v>0</v>
      </c>
      <c r="AN621" s="209">
        <f t="shared" si="215"/>
        <v>0</v>
      </c>
      <c r="AO621" s="242">
        <f t="shared" si="219"/>
        <v>0</v>
      </c>
      <c r="AP621" s="210">
        <f t="shared" si="219"/>
        <v>0</v>
      </c>
      <c r="AQ621" s="7"/>
      <c r="AR621" s="211">
        <f t="shared" si="216"/>
        <v>0</v>
      </c>
      <c r="AS621" s="212">
        <f t="shared" si="217"/>
        <v>0</v>
      </c>
      <c r="AT621" s="213">
        <f t="shared" si="218"/>
        <v>0</v>
      </c>
      <c r="AU621" s="7"/>
      <c r="AV621" s="7"/>
      <c r="AW621" s="214"/>
      <c r="AX621" s="214"/>
      <c r="AY621" s="7"/>
      <c r="AZ621" s="7"/>
      <c r="BA621" s="7"/>
      <c r="BB621" s="7"/>
      <c r="BC621" s="7"/>
      <c r="BD621" s="7"/>
    </row>
    <row r="622" spans="1:56" x14ac:dyDescent="0.25">
      <c r="A622" s="218">
        <v>7124</v>
      </c>
      <c r="B622" s="220" t="s">
        <v>656</v>
      </c>
      <c r="C622" s="220"/>
      <c r="D622" s="220"/>
      <c r="E622" s="220"/>
      <c r="F622" s="220"/>
      <c r="G622" s="220"/>
      <c r="H622" s="220"/>
      <c r="I622" s="220"/>
      <c r="J622" s="220"/>
      <c r="K622" s="220"/>
      <c r="L622" s="221"/>
      <c r="M622" s="196" t="s">
        <v>56</v>
      </c>
      <c r="N622" s="222">
        <f t="shared" si="212"/>
        <v>7124</v>
      </c>
      <c r="O622" s="233">
        <v>0</v>
      </c>
      <c r="P622" s="234">
        <v>0</v>
      </c>
      <c r="Q622" s="200"/>
      <c r="R622" s="199"/>
      <c r="S622" s="242">
        <f t="shared" si="213"/>
        <v>0</v>
      </c>
      <c r="T622" s="210">
        <f t="shared" si="220"/>
        <v>0</v>
      </c>
      <c r="U622" s="196"/>
      <c r="V622" s="225">
        <v>0</v>
      </c>
      <c r="W622" s="226">
        <v>0</v>
      </c>
      <c r="X622" s="227">
        <v>0</v>
      </c>
      <c r="Y622" s="226">
        <v>0</v>
      </c>
      <c r="Z622" s="227">
        <v>0</v>
      </c>
      <c r="AA622" s="228">
        <v>0</v>
      </c>
      <c r="AB622" s="196"/>
      <c r="AC622" s="233">
        <v>0</v>
      </c>
      <c r="AD622" s="234">
        <v>0</v>
      </c>
      <c r="AE622" s="200"/>
      <c r="AF622" s="199"/>
      <c r="AG622" s="242">
        <f t="shared" si="214"/>
        <v>0</v>
      </c>
      <c r="AH622" s="210">
        <f t="shared" si="221"/>
        <v>0</v>
      </c>
      <c r="AI622" s="196"/>
      <c r="AJ622" s="229">
        <f t="shared" si="211"/>
        <v>7124</v>
      </c>
      <c r="AK622" s="233">
        <v>0</v>
      </c>
      <c r="AL622" s="234">
        <v>0</v>
      </c>
      <c r="AM622" s="201">
        <f t="shared" si="215"/>
        <v>0</v>
      </c>
      <c r="AN622" s="209">
        <f t="shared" si="215"/>
        <v>0</v>
      </c>
      <c r="AO622" s="242">
        <f t="shared" si="219"/>
        <v>0</v>
      </c>
      <c r="AP622" s="210">
        <f t="shared" si="219"/>
        <v>0</v>
      </c>
      <c r="AQ622" s="7"/>
      <c r="AR622" s="211">
        <f t="shared" si="216"/>
        <v>0</v>
      </c>
      <c r="AS622" s="212">
        <f t="shared" si="217"/>
        <v>0</v>
      </c>
      <c r="AT622" s="213">
        <f t="shared" si="218"/>
        <v>0</v>
      </c>
      <c r="AU622" s="7"/>
      <c r="AV622" s="7"/>
      <c r="AW622" s="214"/>
      <c r="AX622" s="214"/>
      <c r="AY622" s="7"/>
      <c r="AZ622" s="7"/>
      <c r="BA622" s="7"/>
      <c r="BB622" s="7"/>
      <c r="BC622" s="7"/>
      <c r="BD622" s="7"/>
    </row>
    <row r="623" spans="1:56" x14ac:dyDescent="0.25">
      <c r="A623" s="218">
        <v>7131</v>
      </c>
      <c r="B623" s="220" t="s">
        <v>657</v>
      </c>
      <c r="C623" s="220"/>
      <c r="D623" s="220"/>
      <c r="E623" s="220"/>
      <c r="F623" s="220"/>
      <c r="G623" s="220"/>
      <c r="H623" s="220"/>
      <c r="I623" s="220"/>
      <c r="J623" s="220"/>
      <c r="K623" s="220"/>
      <c r="L623" s="221"/>
      <c r="M623" s="196" t="s">
        <v>56</v>
      </c>
      <c r="N623" s="222">
        <f t="shared" si="212"/>
        <v>7131</v>
      </c>
      <c r="O623" s="233">
        <v>0</v>
      </c>
      <c r="P623" s="234">
        <v>0</v>
      </c>
      <c r="Q623" s="200"/>
      <c r="R623" s="199"/>
      <c r="S623" s="242">
        <f t="shared" si="213"/>
        <v>0</v>
      </c>
      <c r="T623" s="210">
        <f t="shared" si="220"/>
        <v>0</v>
      </c>
      <c r="U623" s="196"/>
      <c r="V623" s="225">
        <v>0</v>
      </c>
      <c r="W623" s="226">
        <v>0</v>
      </c>
      <c r="X623" s="227">
        <v>0</v>
      </c>
      <c r="Y623" s="226">
        <v>0</v>
      </c>
      <c r="Z623" s="227">
        <v>0</v>
      </c>
      <c r="AA623" s="228">
        <v>0</v>
      </c>
      <c r="AB623" s="196"/>
      <c r="AC623" s="233">
        <v>0</v>
      </c>
      <c r="AD623" s="234">
        <v>0</v>
      </c>
      <c r="AE623" s="200"/>
      <c r="AF623" s="199"/>
      <c r="AG623" s="242">
        <f t="shared" si="214"/>
        <v>0</v>
      </c>
      <c r="AH623" s="210">
        <f t="shared" si="221"/>
        <v>0</v>
      </c>
      <c r="AI623" s="196"/>
      <c r="AJ623" s="229">
        <f t="shared" si="211"/>
        <v>7131</v>
      </c>
      <c r="AK623" s="233">
        <v>0</v>
      </c>
      <c r="AL623" s="234">
        <v>0</v>
      </c>
      <c r="AM623" s="201">
        <f t="shared" si="215"/>
        <v>0</v>
      </c>
      <c r="AN623" s="209">
        <f t="shared" si="215"/>
        <v>0</v>
      </c>
      <c r="AO623" s="242">
        <f t="shared" si="219"/>
        <v>0</v>
      </c>
      <c r="AP623" s="210">
        <f t="shared" si="219"/>
        <v>0</v>
      </c>
      <c r="AQ623" s="7"/>
      <c r="AR623" s="211">
        <f t="shared" si="216"/>
        <v>0</v>
      </c>
      <c r="AS623" s="212">
        <f t="shared" si="217"/>
        <v>0</v>
      </c>
      <c r="AT623" s="213">
        <f t="shared" si="218"/>
        <v>0</v>
      </c>
      <c r="AU623" s="7"/>
      <c r="AV623" s="7"/>
      <c r="AW623" s="214"/>
      <c r="AX623" s="214"/>
      <c r="AY623" s="7"/>
      <c r="AZ623" s="7"/>
      <c r="BA623" s="7"/>
      <c r="BB623" s="7"/>
      <c r="BC623" s="7"/>
      <c r="BD623" s="7"/>
    </row>
    <row r="624" spans="1:56" x14ac:dyDescent="0.25">
      <c r="A624" s="218">
        <f>1+A623</f>
        <v>7132</v>
      </c>
      <c r="B624" s="220" t="s">
        <v>658</v>
      </c>
      <c r="C624" s="220"/>
      <c r="D624" s="220"/>
      <c r="E624" s="220"/>
      <c r="F624" s="220"/>
      <c r="G624" s="220"/>
      <c r="H624" s="220"/>
      <c r="I624" s="220"/>
      <c r="J624" s="220"/>
      <c r="K624" s="220"/>
      <c r="L624" s="221"/>
      <c r="M624" s="196" t="s">
        <v>56</v>
      </c>
      <c r="N624" s="222">
        <f t="shared" si="212"/>
        <v>7132</v>
      </c>
      <c r="O624" s="233">
        <v>0</v>
      </c>
      <c r="P624" s="234">
        <v>0</v>
      </c>
      <c r="Q624" s="200"/>
      <c r="R624" s="199"/>
      <c r="S624" s="242">
        <f t="shared" si="213"/>
        <v>0</v>
      </c>
      <c r="T624" s="210">
        <f t="shared" si="220"/>
        <v>0</v>
      </c>
      <c r="U624" s="196"/>
      <c r="V624" s="225">
        <v>0</v>
      </c>
      <c r="W624" s="226">
        <v>0</v>
      </c>
      <c r="X624" s="227">
        <v>0</v>
      </c>
      <c r="Y624" s="226">
        <v>0</v>
      </c>
      <c r="Z624" s="227">
        <v>0</v>
      </c>
      <c r="AA624" s="228">
        <v>0</v>
      </c>
      <c r="AB624" s="196"/>
      <c r="AC624" s="233">
        <v>0</v>
      </c>
      <c r="AD624" s="234">
        <v>0</v>
      </c>
      <c r="AE624" s="302"/>
      <c r="AF624" s="224"/>
      <c r="AG624" s="242">
        <f t="shared" si="214"/>
        <v>0</v>
      </c>
      <c r="AH624" s="210">
        <f t="shared" si="221"/>
        <v>0</v>
      </c>
      <c r="AI624" s="196"/>
      <c r="AJ624" s="229">
        <f t="shared" si="211"/>
        <v>7132</v>
      </c>
      <c r="AK624" s="233">
        <v>0</v>
      </c>
      <c r="AL624" s="234">
        <v>0</v>
      </c>
      <c r="AM624" s="201">
        <f t="shared" si="215"/>
        <v>0</v>
      </c>
      <c r="AN624" s="209">
        <f t="shared" si="215"/>
        <v>0</v>
      </c>
      <c r="AO624" s="242">
        <f t="shared" si="219"/>
        <v>0</v>
      </c>
      <c r="AP624" s="210">
        <f t="shared" si="219"/>
        <v>0</v>
      </c>
      <c r="AQ624" s="7"/>
      <c r="AR624" s="211">
        <f t="shared" si="216"/>
        <v>0</v>
      </c>
      <c r="AS624" s="212">
        <f t="shared" si="217"/>
        <v>0</v>
      </c>
      <c r="AT624" s="213">
        <f t="shared" si="218"/>
        <v>0</v>
      </c>
      <c r="AU624" s="7"/>
      <c r="AV624" s="7"/>
      <c r="AW624" s="214"/>
      <c r="AX624" s="214"/>
      <c r="AY624" s="7"/>
      <c r="AZ624" s="7"/>
      <c r="BA624" s="7"/>
      <c r="BB624" s="7"/>
      <c r="BC624" s="7"/>
      <c r="BD624" s="7"/>
    </row>
    <row r="625" spans="1:56" x14ac:dyDescent="0.25">
      <c r="A625" s="218">
        <v>7133</v>
      </c>
      <c r="B625" s="220" t="s">
        <v>659</v>
      </c>
      <c r="C625" s="220"/>
      <c r="D625" s="220"/>
      <c r="E625" s="220"/>
      <c r="F625" s="220"/>
      <c r="G625" s="220"/>
      <c r="H625" s="220"/>
      <c r="I625" s="220"/>
      <c r="J625" s="220"/>
      <c r="K625" s="220"/>
      <c r="L625" s="221"/>
      <c r="M625" s="196" t="s">
        <v>56</v>
      </c>
      <c r="N625" s="222">
        <f t="shared" si="212"/>
        <v>7133</v>
      </c>
      <c r="O625" s="233">
        <v>0</v>
      </c>
      <c r="P625" s="234">
        <v>0</v>
      </c>
      <c r="Q625" s="200"/>
      <c r="R625" s="199"/>
      <c r="S625" s="242">
        <f t="shared" si="213"/>
        <v>0</v>
      </c>
      <c r="T625" s="210">
        <f t="shared" si="220"/>
        <v>0</v>
      </c>
      <c r="U625" s="196"/>
      <c r="V625" s="225">
        <v>0</v>
      </c>
      <c r="W625" s="226">
        <v>0</v>
      </c>
      <c r="X625" s="227">
        <v>0</v>
      </c>
      <c r="Y625" s="226">
        <v>0</v>
      </c>
      <c r="Z625" s="227">
        <v>0</v>
      </c>
      <c r="AA625" s="228">
        <v>0</v>
      </c>
      <c r="AB625" s="196"/>
      <c r="AC625" s="233">
        <v>0</v>
      </c>
      <c r="AD625" s="234">
        <v>0</v>
      </c>
      <c r="AE625" s="302"/>
      <c r="AF625" s="224"/>
      <c r="AG625" s="242">
        <f t="shared" si="214"/>
        <v>0</v>
      </c>
      <c r="AH625" s="210">
        <f t="shared" si="221"/>
        <v>0</v>
      </c>
      <c r="AI625" s="196"/>
      <c r="AJ625" s="229">
        <f t="shared" si="211"/>
        <v>7133</v>
      </c>
      <c r="AK625" s="233">
        <v>0</v>
      </c>
      <c r="AL625" s="234">
        <v>0</v>
      </c>
      <c r="AM625" s="201">
        <f t="shared" si="215"/>
        <v>0</v>
      </c>
      <c r="AN625" s="209">
        <f t="shared" si="215"/>
        <v>0</v>
      </c>
      <c r="AO625" s="242">
        <f t="shared" si="219"/>
        <v>0</v>
      </c>
      <c r="AP625" s="210">
        <f t="shared" si="219"/>
        <v>0</v>
      </c>
      <c r="AQ625" s="7"/>
      <c r="AR625" s="211">
        <f t="shared" si="216"/>
        <v>0</v>
      </c>
      <c r="AS625" s="212">
        <f t="shared" si="217"/>
        <v>0</v>
      </c>
      <c r="AT625" s="213">
        <f t="shared" si="218"/>
        <v>0</v>
      </c>
      <c r="AU625" s="7"/>
      <c r="AV625" s="7"/>
      <c r="AW625" s="214"/>
      <c r="AX625" s="214"/>
      <c r="AY625" s="7"/>
      <c r="AZ625" s="7"/>
      <c r="BA625" s="7"/>
      <c r="BB625" s="7"/>
      <c r="BC625" s="7"/>
      <c r="BD625" s="7"/>
    </row>
    <row r="626" spans="1:56" x14ac:dyDescent="0.25">
      <c r="A626" s="218">
        <v>7140</v>
      </c>
      <c r="B626" s="220" t="s">
        <v>660</v>
      </c>
      <c r="C626" s="220"/>
      <c r="D626" s="220"/>
      <c r="E626" s="220"/>
      <c r="F626" s="220"/>
      <c r="G626" s="220"/>
      <c r="H626" s="220"/>
      <c r="I626" s="220"/>
      <c r="J626" s="220"/>
      <c r="K626" s="220"/>
      <c r="L626" s="221"/>
      <c r="M626" s="196" t="s">
        <v>56</v>
      </c>
      <c r="N626" s="222">
        <f t="shared" si="212"/>
        <v>7140</v>
      </c>
      <c r="O626" s="233">
        <v>0</v>
      </c>
      <c r="P626" s="234">
        <v>0</v>
      </c>
      <c r="Q626" s="200"/>
      <c r="R626" s="199"/>
      <c r="S626" s="242">
        <f t="shared" si="213"/>
        <v>0</v>
      </c>
      <c r="T626" s="210">
        <f t="shared" si="220"/>
        <v>0</v>
      </c>
      <c r="U626" s="196"/>
      <c r="V626" s="225">
        <v>0</v>
      </c>
      <c r="W626" s="226">
        <v>0</v>
      </c>
      <c r="X626" s="227">
        <v>0</v>
      </c>
      <c r="Y626" s="226">
        <v>0</v>
      </c>
      <c r="Z626" s="227">
        <v>0</v>
      </c>
      <c r="AA626" s="228">
        <v>0</v>
      </c>
      <c r="AB626" s="196"/>
      <c r="AC626" s="233">
        <v>0</v>
      </c>
      <c r="AD626" s="234">
        <v>0</v>
      </c>
      <c r="AE626" s="200"/>
      <c r="AF626" s="199"/>
      <c r="AG626" s="242">
        <f t="shared" si="214"/>
        <v>0</v>
      </c>
      <c r="AH626" s="210">
        <f t="shared" si="221"/>
        <v>0</v>
      </c>
      <c r="AI626" s="196"/>
      <c r="AJ626" s="229">
        <f t="shared" si="211"/>
        <v>7140</v>
      </c>
      <c r="AK626" s="233">
        <v>0</v>
      </c>
      <c r="AL626" s="234">
        <v>0</v>
      </c>
      <c r="AM626" s="201">
        <f t="shared" si="215"/>
        <v>0</v>
      </c>
      <c r="AN626" s="209">
        <f t="shared" si="215"/>
        <v>0</v>
      </c>
      <c r="AO626" s="242">
        <f t="shared" si="219"/>
        <v>0</v>
      </c>
      <c r="AP626" s="210">
        <f t="shared" si="219"/>
        <v>0</v>
      </c>
      <c r="AQ626" s="7"/>
      <c r="AR626" s="211">
        <f t="shared" si="216"/>
        <v>0</v>
      </c>
      <c r="AS626" s="212">
        <f t="shared" si="217"/>
        <v>0</v>
      </c>
      <c r="AT626" s="213">
        <f t="shared" si="218"/>
        <v>0</v>
      </c>
      <c r="AU626" s="7"/>
      <c r="AV626" s="7"/>
      <c r="AW626" s="214"/>
      <c r="AX626" s="214"/>
      <c r="AY626" s="7"/>
      <c r="AZ626" s="7"/>
      <c r="BA626" s="7"/>
      <c r="BB626" s="7"/>
      <c r="BC626" s="7"/>
      <c r="BD626" s="7"/>
    </row>
    <row r="627" spans="1:56" x14ac:dyDescent="0.25">
      <c r="A627" s="218">
        <v>7141</v>
      </c>
      <c r="B627" s="220" t="s">
        <v>661</v>
      </c>
      <c r="C627" s="220"/>
      <c r="D627" s="220"/>
      <c r="E627" s="220"/>
      <c r="F627" s="220"/>
      <c r="G627" s="220"/>
      <c r="H627" s="220"/>
      <c r="I627" s="220"/>
      <c r="J627" s="220"/>
      <c r="K627" s="220"/>
      <c r="L627" s="221"/>
      <c r="M627" s="196" t="s">
        <v>56</v>
      </c>
      <c r="N627" s="222">
        <f t="shared" si="212"/>
        <v>7141</v>
      </c>
      <c r="O627" s="233">
        <v>0</v>
      </c>
      <c r="P627" s="234">
        <v>0</v>
      </c>
      <c r="Q627" s="200"/>
      <c r="R627" s="199"/>
      <c r="S627" s="242">
        <f t="shared" si="213"/>
        <v>0</v>
      </c>
      <c r="T627" s="210">
        <f t="shared" si="220"/>
        <v>0</v>
      </c>
      <c r="U627" s="196"/>
      <c r="V627" s="225">
        <v>0</v>
      </c>
      <c r="W627" s="226">
        <v>0</v>
      </c>
      <c r="X627" s="227">
        <v>0</v>
      </c>
      <c r="Y627" s="226">
        <v>0</v>
      </c>
      <c r="Z627" s="227">
        <v>0</v>
      </c>
      <c r="AA627" s="228">
        <v>0</v>
      </c>
      <c r="AB627" s="196"/>
      <c r="AC627" s="233">
        <v>0</v>
      </c>
      <c r="AD627" s="234">
        <v>0</v>
      </c>
      <c r="AE627" s="200"/>
      <c r="AF627" s="199"/>
      <c r="AG627" s="242">
        <f t="shared" si="214"/>
        <v>0</v>
      </c>
      <c r="AH627" s="210">
        <f t="shared" si="221"/>
        <v>0</v>
      </c>
      <c r="AI627" s="196"/>
      <c r="AJ627" s="229">
        <f t="shared" si="211"/>
        <v>7141</v>
      </c>
      <c r="AK627" s="233">
        <v>0</v>
      </c>
      <c r="AL627" s="234">
        <v>0</v>
      </c>
      <c r="AM627" s="201">
        <f t="shared" si="215"/>
        <v>0</v>
      </c>
      <c r="AN627" s="209">
        <f t="shared" si="215"/>
        <v>0</v>
      </c>
      <c r="AO627" s="242">
        <f t="shared" si="219"/>
        <v>0</v>
      </c>
      <c r="AP627" s="210">
        <f t="shared" si="219"/>
        <v>0</v>
      </c>
      <c r="AQ627" s="7"/>
      <c r="AR627" s="211">
        <f t="shared" si="216"/>
        <v>0</v>
      </c>
      <c r="AS627" s="212">
        <f t="shared" si="217"/>
        <v>0</v>
      </c>
      <c r="AT627" s="213">
        <f t="shared" si="218"/>
        <v>0</v>
      </c>
      <c r="AU627" s="7"/>
      <c r="AV627" s="7"/>
      <c r="AW627" s="214"/>
      <c r="AX627" s="214"/>
      <c r="AY627" s="7"/>
      <c r="AZ627" s="7"/>
      <c r="BA627" s="7"/>
      <c r="BB627" s="7"/>
      <c r="BC627" s="7"/>
      <c r="BD627" s="7"/>
    </row>
    <row r="628" spans="1:56" x14ac:dyDescent="0.25">
      <c r="A628" s="218">
        <v>7142</v>
      </c>
      <c r="B628" s="220" t="s">
        <v>662</v>
      </c>
      <c r="C628" s="220"/>
      <c r="D628" s="220"/>
      <c r="E628" s="220"/>
      <c r="F628" s="220"/>
      <c r="G628" s="220"/>
      <c r="H628" s="220"/>
      <c r="I628" s="220"/>
      <c r="J628" s="220"/>
      <c r="K628" s="220"/>
      <c r="L628" s="221"/>
      <c r="M628" s="196" t="s">
        <v>56</v>
      </c>
      <c r="N628" s="222">
        <f t="shared" si="212"/>
        <v>7142</v>
      </c>
      <c r="O628" s="233">
        <v>0</v>
      </c>
      <c r="P628" s="234">
        <v>0</v>
      </c>
      <c r="Q628" s="200"/>
      <c r="R628" s="199"/>
      <c r="S628" s="242">
        <f t="shared" si="213"/>
        <v>0</v>
      </c>
      <c r="T628" s="210">
        <f t="shared" si="220"/>
        <v>0</v>
      </c>
      <c r="U628" s="196"/>
      <c r="V628" s="225">
        <v>0</v>
      </c>
      <c r="W628" s="226">
        <v>0</v>
      </c>
      <c r="X628" s="227">
        <v>0</v>
      </c>
      <c r="Y628" s="226">
        <v>0</v>
      </c>
      <c r="Z628" s="227">
        <v>0</v>
      </c>
      <c r="AA628" s="228">
        <v>0</v>
      </c>
      <c r="AB628" s="196"/>
      <c r="AC628" s="233">
        <v>0</v>
      </c>
      <c r="AD628" s="234">
        <v>0</v>
      </c>
      <c r="AE628" s="302"/>
      <c r="AF628" s="224"/>
      <c r="AG628" s="242">
        <f t="shared" si="214"/>
        <v>0</v>
      </c>
      <c r="AH628" s="210">
        <f t="shared" si="221"/>
        <v>0</v>
      </c>
      <c r="AI628" s="196"/>
      <c r="AJ628" s="229">
        <f t="shared" si="211"/>
        <v>7142</v>
      </c>
      <c r="AK628" s="233">
        <v>0</v>
      </c>
      <c r="AL628" s="234">
        <v>0</v>
      </c>
      <c r="AM628" s="201">
        <f t="shared" si="215"/>
        <v>0</v>
      </c>
      <c r="AN628" s="209">
        <f t="shared" si="215"/>
        <v>0</v>
      </c>
      <c r="AO628" s="242">
        <f t="shared" si="219"/>
        <v>0</v>
      </c>
      <c r="AP628" s="210">
        <f t="shared" si="219"/>
        <v>0</v>
      </c>
      <c r="AQ628" s="7"/>
      <c r="AR628" s="211">
        <f t="shared" si="216"/>
        <v>0</v>
      </c>
      <c r="AS628" s="212">
        <f t="shared" si="217"/>
        <v>0</v>
      </c>
      <c r="AT628" s="213">
        <f t="shared" si="218"/>
        <v>0</v>
      </c>
      <c r="AU628" s="7"/>
      <c r="AV628" s="7"/>
      <c r="AW628" s="214"/>
      <c r="AX628" s="214"/>
      <c r="AY628" s="7"/>
      <c r="AZ628" s="7"/>
      <c r="BA628" s="7"/>
      <c r="BB628" s="7"/>
      <c r="BC628" s="7"/>
      <c r="BD628" s="7"/>
    </row>
    <row r="629" spans="1:56" x14ac:dyDescent="0.25">
      <c r="A629" s="218">
        <v>7143</v>
      </c>
      <c r="B629" s="220" t="s">
        <v>663</v>
      </c>
      <c r="C629" s="220"/>
      <c r="D629" s="220"/>
      <c r="E629" s="220"/>
      <c r="F629" s="220"/>
      <c r="G629" s="220"/>
      <c r="H629" s="220"/>
      <c r="I629" s="220"/>
      <c r="J629" s="220"/>
      <c r="K629" s="220"/>
      <c r="L629" s="221"/>
      <c r="M629" s="196" t="s">
        <v>56</v>
      </c>
      <c r="N629" s="222">
        <f t="shared" si="212"/>
        <v>7143</v>
      </c>
      <c r="O629" s="233">
        <v>0</v>
      </c>
      <c r="P629" s="234">
        <v>0</v>
      </c>
      <c r="Q629" s="200"/>
      <c r="R629" s="199"/>
      <c r="S629" s="242">
        <f t="shared" si="213"/>
        <v>0</v>
      </c>
      <c r="T629" s="210">
        <f t="shared" si="220"/>
        <v>0</v>
      </c>
      <c r="U629" s="196"/>
      <c r="V629" s="225">
        <v>0</v>
      </c>
      <c r="W629" s="226">
        <v>0</v>
      </c>
      <c r="X629" s="227">
        <v>0</v>
      </c>
      <c r="Y629" s="226">
        <v>0</v>
      </c>
      <c r="Z629" s="227">
        <v>0</v>
      </c>
      <c r="AA629" s="228">
        <v>0</v>
      </c>
      <c r="AB629" s="196"/>
      <c r="AC629" s="233">
        <v>0</v>
      </c>
      <c r="AD629" s="234">
        <v>0</v>
      </c>
      <c r="AE629" s="302"/>
      <c r="AF629" s="224"/>
      <c r="AG629" s="242">
        <f t="shared" si="214"/>
        <v>0</v>
      </c>
      <c r="AH629" s="210">
        <f t="shared" si="221"/>
        <v>0</v>
      </c>
      <c r="AI629" s="196"/>
      <c r="AJ629" s="229">
        <f t="shared" si="211"/>
        <v>7143</v>
      </c>
      <c r="AK629" s="233">
        <v>0</v>
      </c>
      <c r="AL629" s="234">
        <v>0</v>
      </c>
      <c r="AM629" s="201">
        <f t="shared" si="215"/>
        <v>0</v>
      </c>
      <c r="AN629" s="209">
        <f t="shared" si="215"/>
        <v>0</v>
      </c>
      <c r="AO629" s="242">
        <f t="shared" si="219"/>
        <v>0</v>
      </c>
      <c r="AP629" s="210">
        <f t="shared" si="219"/>
        <v>0</v>
      </c>
      <c r="AQ629" s="7"/>
      <c r="AR629" s="211">
        <f t="shared" si="216"/>
        <v>0</v>
      </c>
      <c r="AS629" s="212">
        <f t="shared" si="217"/>
        <v>0</v>
      </c>
      <c r="AT629" s="213">
        <f t="shared" si="218"/>
        <v>0</v>
      </c>
      <c r="AU629" s="7"/>
      <c r="AV629" s="7"/>
      <c r="AW629" s="214"/>
      <c r="AX629" s="214"/>
      <c r="AY629" s="7"/>
      <c r="AZ629" s="7"/>
      <c r="BA629" s="7"/>
      <c r="BB629" s="7"/>
      <c r="BC629" s="7"/>
      <c r="BD629" s="7"/>
    </row>
    <row r="630" spans="1:56" x14ac:dyDescent="0.25">
      <c r="A630" s="218">
        <v>7144</v>
      </c>
      <c r="B630" s="220" t="s">
        <v>664</v>
      </c>
      <c r="C630" s="220"/>
      <c r="D630" s="220"/>
      <c r="E630" s="220"/>
      <c r="F630" s="220"/>
      <c r="G630" s="220"/>
      <c r="H630" s="220"/>
      <c r="I630" s="220"/>
      <c r="J630" s="220"/>
      <c r="K630" s="220"/>
      <c r="L630" s="221"/>
      <c r="M630" s="196" t="s">
        <v>56</v>
      </c>
      <c r="N630" s="222">
        <f t="shared" si="212"/>
        <v>7144</v>
      </c>
      <c r="O630" s="233">
        <v>0</v>
      </c>
      <c r="P630" s="234">
        <v>0</v>
      </c>
      <c r="Q630" s="200"/>
      <c r="R630" s="199"/>
      <c r="S630" s="242">
        <f t="shared" si="213"/>
        <v>0</v>
      </c>
      <c r="T630" s="210">
        <f t="shared" si="220"/>
        <v>0</v>
      </c>
      <c r="U630" s="196"/>
      <c r="V630" s="225">
        <v>0</v>
      </c>
      <c r="W630" s="226">
        <v>0</v>
      </c>
      <c r="X630" s="227">
        <v>0</v>
      </c>
      <c r="Y630" s="226">
        <v>0</v>
      </c>
      <c r="Z630" s="227">
        <v>0</v>
      </c>
      <c r="AA630" s="228">
        <v>0</v>
      </c>
      <c r="AB630" s="196"/>
      <c r="AC630" s="233">
        <v>0</v>
      </c>
      <c r="AD630" s="234">
        <v>0</v>
      </c>
      <c r="AE630" s="200"/>
      <c r="AF630" s="199"/>
      <c r="AG630" s="242">
        <f t="shared" si="214"/>
        <v>0</v>
      </c>
      <c r="AH630" s="210">
        <f t="shared" si="221"/>
        <v>0</v>
      </c>
      <c r="AI630" s="196"/>
      <c r="AJ630" s="229">
        <f t="shared" si="211"/>
        <v>7144</v>
      </c>
      <c r="AK630" s="233">
        <v>0</v>
      </c>
      <c r="AL630" s="234">
        <v>0</v>
      </c>
      <c r="AM630" s="201">
        <f t="shared" si="215"/>
        <v>0</v>
      </c>
      <c r="AN630" s="209">
        <f t="shared" si="215"/>
        <v>0</v>
      </c>
      <c r="AO630" s="242">
        <f t="shared" si="219"/>
        <v>0</v>
      </c>
      <c r="AP630" s="210">
        <f t="shared" si="219"/>
        <v>0</v>
      </c>
      <c r="AQ630" s="7"/>
      <c r="AR630" s="211">
        <f t="shared" si="216"/>
        <v>0</v>
      </c>
      <c r="AS630" s="212">
        <f t="shared" si="217"/>
        <v>0</v>
      </c>
      <c r="AT630" s="213">
        <f t="shared" si="218"/>
        <v>0</v>
      </c>
      <c r="AU630" s="7"/>
      <c r="AV630" s="7"/>
      <c r="AW630" s="214"/>
      <c r="AX630" s="214"/>
      <c r="AY630" s="7"/>
      <c r="AZ630" s="7"/>
      <c r="BA630" s="7"/>
      <c r="BB630" s="7"/>
      <c r="BC630" s="7"/>
      <c r="BD630" s="7"/>
    </row>
    <row r="631" spans="1:56" x14ac:dyDescent="0.25">
      <c r="A631" s="218">
        <v>7145</v>
      </c>
      <c r="B631" s="220" t="s">
        <v>665</v>
      </c>
      <c r="C631" s="220"/>
      <c r="D631" s="220"/>
      <c r="E631" s="220"/>
      <c r="F631" s="220"/>
      <c r="G631" s="220"/>
      <c r="H631" s="220"/>
      <c r="I631" s="220"/>
      <c r="J631" s="220"/>
      <c r="K631" s="220"/>
      <c r="L631" s="221"/>
      <c r="M631" s="196" t="s">
        <v>56</v>
      </c>
      <c r="N631" s="222">
        <f t="shared" si="212"/>
        <v>7145</v>
      </c>
      <c r="O631" s="233">
        <v>0</v>
      </c>
      <c r="P631" s="234">
        <v>0</v>
      </c>
      <c r="Q631" s="200"/>
      <c r="R631" s="199"/>
      <c r="S631" s="242">
        <f t="shared" si="213"/>
        <v>0</v>
      </c>
      <c r="T631" s="210">
        <f t="shared" si="220"/>
        <v>0</v>
      </c>
      <c r="U631" s="196"/>
      <c r="V631" s="225">
        <v>0</v>
      </c>
      <c r="W631" s="226">
        <v>0</v>
      </c>
      <c r="X631" s="227">
        <v>0</v>
      </c>
      <c r="Y631" s="226">
        <v>0</v>
      </c>
      <c r="Z631" s="227">
        <v>0</v>
      </c>
      <c r="AA631" s="228">
        <v>0</v>
      </c>
      <c r="AB631" s="196"/>
      <c r="AC631" s="233">
        <v>0</v>
      </c>
      <c r="AD631" s="234">
        <v>0</v>
      </c>
      <c r="AE631" s="200"/>
      <c r="AF631" s="199"/>
      <c r="AG631" s="242">
        <f t="shared" si="214"/>
        <v>0</v>
      </c>
      <c r="AH631" s="210">
        <f t="shared" si="221"/>
        <v>0</v>
      </c>
      <c r="AI631" s="196"/>
      <c r="AJ631" s="229">
        <f t="shared" si="211"/>
        <v>7145</v>
      </c>
      <c r="AK631" s="233">
        <v>0</v>
      </c>
      <c r="AL631" s="234">
        <v>0</v>
      </c>
      <c r="AM631" s="201">
        <f t="shared" si="215"/>
        <v>0</v>
      </c>
      <c r="AN631" s="209">
        <f t="shared" si="215"/>
        <v>0</v>
      </c>
      <c r="AO631" s="242">
        <f t="shared" si="219"/>
        <v>0</v>
      </c>
      <c r="AP631" s="210">
        <f t="shared" si="219"/>
        <v>0</v>
      </c>
      <c r="AQ631" s="7"/>
      <c r="AR631" s="211">
        <f t="shared" si="216"/>
        <v>0</v>
      </c>
      <c r="AS631" s="212">
        <f t="shared" si="217"/>
        <v>0</v>
      </c>
      <c r="AT631" s="213">
        <f t="shared" si="218"/>
        <v>0</v>
      </c>
      <c r="AU631" s="7"/>
      <c r="AV631" s="7"/>
      <c r="AW631" s="214"/>
      <c r="AX631" s="214"/>
      <c r="AY631" s="7"/>
      <c r="AZ631" s="7"/>
      <c r="BA631" s="7"/>
      <c r="BB631" s="7"/>
      <c r="BC631" s="7"/>
      <c r="BD631" s="7"/>
    </row>
    <row r="632" spans="1:56" x14ac:dyDescent="0.25">
      <c r="A632" s="218">
        <v>7146</v>
      </c>
      <c r="B632" s="220" t="s">
        <v>666</v>
      </c>
      <c r="C632" s="220"/>
      <c r="D632" s="220"/>
      <c r="E632" s="220"/>
      <c r="F632" s="220"/>
      <c r="G632" s="220"/>
      <c r="H632" s="220"/>
      <c r="I632" s="220"/>
      <c r="J632" s="220"/>
      <c r="K632" s="220"/>
      <c r="L632" s="221"/>
      <c r="M632" s="196" t="s">
        <v>56</v>
      </c>
      <c r="N632" s="222">
        <f t="shared" si="212"/>
        <v>7146</v>
      </c>
      <c r="O632" s="233">
        <v>0</v>
      </c>
      <c r="P632" s="234">
        <v>0</v>
      </c>
      <c r="Q632" s="200"/>
      <c r="R632" s="199"/>
      <c r="S632" s="242">
        <f t="shared" si="213"/>
        <v>0</v>
      </c>
      <c r="T632" s="210">
        <f t="shared" si="220"/>
        <v>0</v>
      </c>
      <c r="U632" s="196"/>
      <c r="V632" s="225">
        <v>0</v>
      </c>
      <c r="W632" s="226">
        <v>0</v>
      </c>
      <c r="X632" s="227">
        <v>0</v>
      </c>
      <c r="Y632" s="226">
        <v>0</v>
      </c>
      <c r="Z632" s="227">
        <v>0</v>
      </c>
      <c r="AA632" s="228">
        <v>0</v>
      </c>
      <c r="AB632" s="196"/>
      <c r="AC632" s="233">
        <v>0</v>
      </c>
      <c r="AD632" s="234">
        <v>0</v>
      </c>
      <c r="AE632" s="302"/>
      <c r="AF632" s="224"/>
      <c r="AG632" s="242">
        <f t="shared" si="214"/>
        <v>0</v>
      </c>
      <c r="AH632" s="210">
        <f t="shared" si="221"/>
        <v>0</v>
      </c>
      <c r="AI632" s="196"/>
      <c r="AJ632" s="229">
        <f t="shared" si="211"/>
        <v>7146</v>
      </c>
      <c r="AK632" s="233">
        <v>0</v>
      </c>
      <c r="AL632" s="234">
        <v>0</v>
      </c>
      <c r="AM632" s="201">
        <f t="shared" si="215"/>
        <v>0</v>
      </c>
      <c r="AN632" s="209">
        <f t="shared" si="215"/>
        <v>0</v>
      </c>
      <c r="AO632" s="242">
        <f t="shared" si="219"/>
        <v>0</v>
      </c>
      <c r="AP632" s="210">
        <f t="shared" si="219"/>
        <v>0</v>
      </c>
      <c r="AQ632" s="7"/>
      <c r="AR632" s="211">
        <f t="shared" si="216"/>
        <v>0</v>
      </c>
      <c r="AS632" s="212">
        <f t="shared" si="217"/>
        <v>0</v>
      </c>
      <c r="AT632" s="213">
        <f t="shared" si="218"/>
        <v>0</v>
      </c>
      <c r="AU632" s="7"/>
      <c r="AV632" s="7"/>
      <c r="AW632" s="214"/>
      <c r="AX632" s="214"/>
      <c r="AY632" s="7"/>
      <c r="AZ632" s="7"/>
      <c r="BA632" s="7"/>
      <c r="BB632" s="7"/>
      <c r="BC632" s="7"/>
      <c r="BD632" s="7"/>
    </row>
    <row r="633" spans="1:56" x14ac:dyDescent="0.25">
      <c r="A633" s="218">
        <v>7147</v>
      </c>
      <c r="B633" s="220" t="s">
        <v>667</v>
      </c>
      <c r="C633" s="220"/>
      <c r="D633" s="220"/>
      <c r="E633" s="220"/>
      <c r="F633" s="220"/>
      <c r="G633" s="220"/>
      <c r="H633" s="220"/>
      <c r="I633" s="220"/>
      <c r="J633" s="220"/>
      <c r="K633" s="220"/>
      <c r="L633" s="221"/>
      <c r="M633" s="196" t="s">
        <v>56</v>
      </c>
      <c r="N633" s="222">
        <f t="shared" si="212"/>
        <v>7147</v>
      </c>
      <c r="O633" s="233">
        <v>0</v>
      </c>
      <c r="P633" s="234">
        <v>0</v>
      </c>
      <c r="Q633" s="200"/>
      <c r="R633" s="199"/>
      <c r="S633" s="242">
        <f t="shared" si="213"/>
        <v>0</v>
      </c>
      <c r="T633" s="210">
        <f t="shared" si="220"/>
        <v>0</v>
      </c>
      <c r="U633" s="196"/>
      <c r="V633" s="225">
        <v>0</v>
      </c>
      <c r="W633" s="226">
        <v>0</v>
      </c>
      <c r="X633" s="227">
        <v>0</v>
      </c>
      <c r="Y633" s="226">
        <v>0</v>
      </c>
      <c r="Z633" s="227">
        <v>0</v>
      </c>
      <c r="AA633" s="228">
        <v>0</v>
      </c>
      <c r="AB633" s="196"/>
      <c r="AC633" s="233">
        <v>0</v>
      </c>
      <c r="AD633" s="234">
        <v>0</v>
      </c>
      <c r="AE633" s="302"/>
      <c r="AF633" s="224"/>
      <c r="AG633" s="242">
        <f t="shared" si="214"/>
        <v>0</v>
      </c>
      <c r="AH633" s="210">
        <f t="shared" si="221"/>
        <v>0</v>
      </c>
      <c r="AI633" s="196"/>
      <c r="AJ633" s="229">
        <f t="shared" si="211"/>
        <v>7147</v>
      </c>
      <c r="AK633" s="233">
        <v>0</v>
      </c>
      <c r="AL633" s="234">
        <v>0</v>
      </c>
      <c r="AM633" s="201">
        <f t="shared" si="215"/>
        <v>0</v>
      </c>
      <c r="AN633" s="209">
        <f t="shared" si="215"/>
        <v>0</v>
      </c>
      <c r="AO633" s="242">
        <f t="shared" si="219"/>
        <v>0</v>
      </c>
      <c r="AP633" s="210">
        <f t="shared" si="219"/>
        <v>0</v>
      </c>
      <c r="AQ633" s="7"/>
      <c r="AR633" s="211">
        <f t="shared" si="216"/>
        <v>0</v>
      </c>
      <c r="AS633" s="212">
        <f t="shared" si="217"/>
        <v>0</v>
      </c>
      <c r="AT633" s="213">
        <f t="shared" si="218"/>
        <v>0</v>
      </c>
      <c r="AU633" s="7"/>
      <c r="AV633" s="7"/>
      <c r="AW633" s="214"/>
      <c r="AX633" s="214"/>
      <c r="AY633" s="7"/>
      <c r="AZ633" s="7"/>
      <c r="BA633" s="7"/>
      <c r="BB633" s="7"/>
      <c r="BC633" s="7"/>
      <c r="BD633" s="7"/>
    </row>
    <row r="634" spans="1:56" x14ac:dyDescent="0.25">
      <c r="A634" s="218">
        <v>7149</v>
      </c>
      <c r="B634" s="220" t="s">
        <v>668</v>
      </c>
      <c r="C634" s="220"/>
      <c r="D634" s="220"/>
      <c r="E634" s="220"/>
      <c r="F634" s="220"/>
      <c r="G634" s="220"/>
      <c r="H634" s="220"/>
      <c r="I634" s="220"/>
      <c r="J634" s="220"/>
      <c r="K634" s="220"/>
      <c r="L634" s="221"/>
      <c r="M634" s="196" t="s">
        <v>56</v>
      </c>
      <c r="N634" s="222">
        <f t="shared" si="212"/>
        <v>7149</v>
      </c>
      <c r="O634" s="233">
        <v>0</v>
      </c>
      <c r="P634" s="234">
        <v>0</v>
      </c>
      <c r="Q634" s="200"/>
      <c r="R634" s="199"/>
      <c r="S634" s="242">
        <f t="shared" si="213"/>
        <v>0</v>
      </c>
      <c r="T634" s="210">
        <f t="shared" si="220"/>
        <v>0</v>
      </c>
      <c r="U634" s="196"/>
      <c r="V634" s="225">
        <v>0</v>
      </c>
      <c r="W634" s="226">
        <v>0</v>
      </c>
      <c r="X634" s="227">
        <v>0</v>
      </c>
      <c r="Y634" s="226">
        <v>0</v>
      </c>
      <c r="Z634" s="227">
        <v>0</v>
      </c>
      <c r="AA634" s="228">
        <v>0</v>
      </c>
      <c r="AB634" s="196"/>
      <c r="AC634" s="233">
        <v>0</v>
      </c>
      <c r="AD634" s="234">
        <v>0</v>
      </c>
      <c r="AE634" s="200"/>
      <c r="AF634" s="199"/>
      <c r="AG634" s="242">
        <f t="shared" si="214"/>
        <v>0</v>
      </c>
      <c r="AH634" s="210">
        <f t="shared" si="221"/>
        <v>0</v>
      </c>
      <c r="AI634" s="196"/>
      <c r="AJ634" s="229">
        <f t="shared" si="211"/>
        <v>7149</v>
      </c>
      <c r="AK634" s="233">
        <v>0</v>
      </c>
      <c r="AL634" s="234">
        <v>0</v>
      </c>
      <c r="AM634" s="201">
        <f t="shared" si="215"/>
        <v>0</v>
      </c>
      <c r="AN634" s="209">
        <f t="shared" si="215"/>
        <v>0</v>
      </c>
      <c r="AO634" s="242">
        <f t="shared" si="219"/>
        <v>0</v>
      </c>
      <c r="AP634" s="210">
        <f t="shared" si="219"/>
        <v>0</v>
      </c>
      <c r="AQ634" s="7"/>
      <c r="AR634" s="211">
        <f t="shared" si="216"/>
        <v>0</v>
      </c>
      <c r="AS634" s="212">
        <f t="shared" si="217"/>
        <v>0</v>
      </c>
      <c r="AT634" s="213">
        <f t="shared" si="218"/>
        <v>0</v>
      </c>
      <c r="AU634" s="7"/>
      <c r="AV634" s="7"/>
      <c r="AW634" s="214"/>
      <c r="AX634" s="214"/>
      <c r="AY634" s="7"/>
      <c r="AZ634" s="7"/>
      <c r="BA634" s="7"/>
      <c r="BB634" s="7"/>
      <c r="BC634" s="7"/>
      <c r="BD634" s="7"/>
    </row>
    <row r="635" spans="1:56" x14ac:dyDescent="0.25">
      <c r="A635" s="218">
        <v>7151</v>
      </c>
      <c r="B635" s="220" t="s">
        <v>669</v>
      </c>
      <c r="C635" s="220"/>
      <c r="D635" s="220"/>
      <c r="E635" s="220"/>
      <c r="F635" s="220"/>
      <c r="G635" s="220"/>
      <c r="H635" s="220"/>
      <c r="I635" s="220"/>
      <c r="J635" s="220"/>
      <c r="K635" s="220"/>
      <c r="L635" s="221"/>
      <c r="M635" s="196" t="s">
        <v>56</v>
      </c>
      <c r="N635" s="222">
        <f t="shared" si="212"/>
        <v>7151</v>
      </c>
      <c r="O635" s="233">
        <v>0</v>
      </c>
      <c r="P635" s="234">
        <v>0</v>
      </c>
      <c r="Q635" s="200"/>
      <c r="R635" s="199"/>
      <c r="S635" s="242">
        <f t="shared" si="213"/>
        <v>0</v>
      </c>
      <c r="T635" s="210">
        <f t="shared" si="220"/>
        <v>0</v>
      </c>
      <c r="U635" s="196"/>
      <c r="V635" s="225">
        <v>0</v>
      </c>
      <c r="W635" s="226">
        <v>0</v>
      </c>
      <c r="X635" s="227">
        <v>0</v>
      </c>
      <c r="Y635" s="226">
        <v>0</v>
      </c>
      <c r="Z635" s="227">
        <v>0</v>
      </c>
      <c r="AA635" s="228">
        <v>0</v>
      </c>
      <c r="AB635" s="196"/>
      <c r="AC635" s="233">
        <v>0</v>
      </c>
      <c r="AD635" s="234">
        <v>0</v>
      </c>
      <c r="AE635" s="200"/>
      <c r="AF635" s="199"/>
      <c r="AG635" s="242">
        <f t="shared" si="214"/>
        <v>0</v>
      </c>
      <c r="AH635" s="210">
        <f t="shared" si="221"/>
        <v>0</v>
      </c>
      <c r="AI635" s="196"/>
      <c r="AJ635" s="229">
        <f t="shared" si="211"/>
        <v>7151</v>
      </c>
      <c r="AK635" s="233">
        <v>0</v>
      </c>
      <c r="AL635" s="234">
        <v>0</v>
      </c>
      <c r="AM635" s="201">
        <f t="shared" si="215"/>
        <v>0</v>
      </c>
      <c r="AN635" s="209">
        <f t="shared" si="215"/>
        <v>0</v>
      </c>
      <c r="AO635" s="242">
        <f t="shared" si="219"/>
        <v>0</v>
      </c>
      <c r="AP635" s="210">
        <f t="shared" si="219"/>
        <v>0</v>
      </c>
      <c r="AQ635" s="7"/>
      <c r="AR635" s="211">
        <f t="shared" si="216"/>
        <v>0</v>
      </c>
      <c r="AS635" s="212">
        <f t="shared" si="217"/>
        <v>0</v>
      </c>
      <c r="AT635" s="213">
        <f t="shared" si="218"/>
        <v>0</v>
      </c>
      <c r="AU635" s="7"/>
      <c r="AV635" s="7"/>
      <c r="AW635" s="214"/>
      <c r="AX635" s="214"/>
      <c r="AY635" s="7"/>
      <c r="AZ635" s="7"/>
      <c r="BA635" s="7"/>
      <c r="BB635" s="7"/>
      <c r="BC635" s="7"/>
      <c r="BD635" s="7"/>
    </row>
    <row r="636" spans="1:56" x14ac:dyDescent="0.25">
      <c r="A636" s="218">
        <v>7159</v>
      </c>
      <c r="B636" s="220" t="s">
        <v>670</v>
      </c>
      <c r="C636" s="220"/>
      <c r="D636" s="220"/>
      <c r="E636" s="220"/>
      <c r="F636" s="220"/>
      <c r="G636" s="220"/>
      <c r="H636" s="220"/>
      <c r="I636" s="220"/>
      <c r="J636" s="220"/>
      <c r="K636" s="220"/>
      <c r="L636" s="221"/>
      <c r="M636" s="196" t="s">
        <v>56</v>
      </c>
      <c r="N636" s="222">
        <f t="shared" si="212"/>
        <v>7159</v>
      </c>
      <c r="O636" s="233">
        <v>0</v>
      </c>
      <c r="P636" s="234">
        <v>0</v>
      </c>
      <c r="Q636" s="200"/>
      <c r="R636" s="199"/>
      <c r="S636" s="242">
        <f t="shared" si="213"/>
        <v>0</v>
      </c>
      <c r="T636" s="210">
        <f t="shared" si="220"/>
        <v>0</v>
      </c>
      <c r="U636" s="196"/>
      <c r="V636" s="225">
        <v>0</v>
      </c>
      <c r="W636" s="226">
        <v>0</v>
      </c>
      <c r="X636" s="227">
        <v>0</v>
      </c>
      <c r="Y636" s="226">
        <v>0</v>
      </c>
      <c r="Z636" s="227">
        <v>0</v>
      </c>
      <c r="AA636" s="228">
        <v>0</v>
      </c>
      <c r="AB636" s="196"/>
      <c r="AC636" s="233">
        <v>0</v>
      </c>
      <c r="AD636" s="234">
        <v>0</v>
      </c>
      <c r="AE636" s="302"/>
      <c r="AF636" s="224"/>
      <c r="AG636" s="242">
        <f t="shared" si="214"/>
        <v>0</v>
      </c>
      <c r="AH636" s="210">
        <f t="shared" si="221"/>
        <v>0</v>
      </c>
      <c r="AI636" s="196"/>
      <c r="AJ636" s="229">
        <f t="shared" si="211"/>
        <v>7159</v>
      </c>
      <c r="AK636" s="233">
        <v>0</v>
      </c>
      <c r="AL636" s="234">
        <v>0</v>
      </c>
      <c r="AM636" s="201">
        <f t="shared" si="215"/>
        <v>0</v>
      </c>
      <c r="AN636" s="209">
        <f t="shared" si="215"/>
        <v>0</v>
      </c>
      <c r="AO636" s="242">
        <f t="shared" si="219"/>
        <v>0</v>
      </c>
      <c r="AP636" s="210">
        <f t="shared" si="219"/>
        <v>0</v>
      </c>
      <c r="AQ636" s="7"/>
      <c r="AR636" s="211">
        <f t="shared" si="216"/>
        <v>0</v>
      </c>
      <c r="AS636" s="212">
        <f t="shared" si="217"/>
        <v>0</v>
      </c>
      <c r="AT636" s="213">
        <f t="shared" si="218"/>
        <v>0</v>
      </c>
      <c r="AU636" s="7"/>
      <c r="AV636" s="7"/>
      <c r="AW636" s="214"/>
      <c r="AX636" s="214"/>
      <c r="AY636" s="7"/>
      <c r="AZ636" s="7"/>
      <c r="BA636" s="7"/>
      <c r="BB636" s="7"/>
      <c r="BC636" s="7"/>
      <c r="BD636" s="7"/>
    </row>
    <row r="637" spans="1:56" x14ac:dyDescent="0.25">
      <c r="A637" s="218">
        <v>7161</v>
      </c>
      <c r="B637" s="220" t="s">
        <v>671</v>
      </c>
      <c r="C637" s="220"/>
      <c r="D637" s="220"/>
      <c r="E637" s="220"/>
      <c r="F637" s="220"/>
      <c r="G637" s="220"/>
      <c r="H637" s="220"/>
      <c r="I637" s="220"/>
      <c r="J637" s="220"/>
      <c r="K637" s="220"/>
      <c r="L637" s="221"/>
      <c r="M637" s="196" t="s">
        <v>56</v>
      </c>
      <c r="N637" s="222">
        <f t="shared" si="212"/>
        <v>7161</v>
      </c>
      <c r="O637" s="233">
        <v>0</v>
      </c>
      <c r="P637" s="234">
        <v>0</v>
      </c>
      <c r="Q637" s="200"/>
      <c r="R637" s="199"/>
      <c r="S637" s="242">
        <f t="shared" si="213"/>
        <v>0</v>
      </c>
      <c r="T637" s="210">
        <f t="shared" si="220"/>
        <v>0</v>
      </c>
      <c r="U637" s="196"/>
      <c r="V637" s="225">
        <v>0</v>
      </c>
      <c r="W637" s="226">
        <v>0</v>
      </c>
      <c r="X637" s="227">
        <v>0</v>
      </c>
      <c r="Y637" s="226">
        <v>0</v>
      </c>
      <c r="Z637" s="227">
        <v>0</v>
      </c>
      <c r="AA637" s="228">
        <v>0</v>
      </c>
      <c r="AB637" s="196"/>
      <c r="AC637" s="233">
        <v>0</v>
      </c>
      <c r="AD637" s="234">
        <v>0</v>
      </c>
      <c r="AE637" s="302"/>
      <c r="AF637" s="224"/>
      <c r="AG637" s="242">
        <f t="shared" si="214"/>
        <v>0</v>
      </c>
      <c r="AH637" s="210">
        <f t="shared" si="221"/>
        <v>0</v>
      </c>
      <c r="AI637" s="196"/>
      <c r="AJ637" s="229">
        <f t="shared" si="211"/>
        <v>7161</v>
      </c>
      <c r="AK637" s="233">
        <v>0</v>
      </c>
      <c r="AL637" s="234">
        <v>0</v>
      </c>
      <c r="AM637" s="201">
        <f t="shared" si="215"/>
        <v>0</v>
      </c>
      <c r="AN637" s="209">
        <f t="shared" si="215"/>
        <v>0</v>
      </c>
      <c r="AO637" s="242">
        <f t="shared" si="219"/>
        <v>0</v>
      </c>
      <c r="AP637" s="210">
        <f t="shared" si="219"/>
        <v>0</v>
      </c>
      <c r="AQ637" s="7"/>
      <c r="AR637" s="211">
        <f t="shared" si="216"/>
        <v>0</v>
      </c>
      <c r="AS637" s="212">
        <f t="shared" si="217"/>
        <v>0</v>
      </c>
      <c r="AT637" s="213">
        <f t="shared" si="218"/>
        <v>0</v>
      </c>
      <c r="AU637" s="7"/>
      <c r="AV637" s="7"/>
      <c r="AW637" s="214"/>
      <c r="AX637" s="214"/>
      <c r="AY637" s="7"/>
      <c r="AZ637" s="7"/>
      <c r="BA637" s="7"/>
      <c r="BB637" s="7"/>
      <c r="BC637" s="7"/>
      <c r="BD637" s="7"/>
    </row>
    <row r="638" spans="1:56" x14ac:dyDescent="0.25">
      <c r="A638" s="218">
        <v>7162</v>
      </c>
      <c r="B638" s="220" t="s">
        <v>672</v>
      </c>
      <c r="C638" s="220"/>
      <c r="D638" s="220"/>
      <c r="E638" s="220"/>
      <c r="F638" s="220"/>
      <c r="G638" s="220"/>
      <c r="H638" s="220"/>
      <c r="I638" s="220"/>
      <c r="J638" s="220"/>
      <c r="K638" s="220"/>
      <c r="L638" s="221"/>
      <c r="M638" s="196" t="s">
        <v>56</v>
      </c>
      <c r="N638" s="222">
        <f t="shared" si="212"/>
        <v>7162</v>
      </c>
      <c r="O638" s="233">
        <v>0</v>
      </c>
      <c r="P638" s="234">
        <v>0</v>
      </c>
      <c r="Q638" s="200"/>
      <c r="R638" s="199"/>
      <c r="S638" s="242">
        <f t="shared" si="213"/>
        <v>0</v>
      </c>
      <c r="T638" s="210">
        <f t="shared" si="220"/>
        <v>0</v>
      </c>
      <c r="U638" s="196"/>
      <c r="V638" s="225">
        <v>0</v>
      </c>
      <c r="W638" s="226">
        <v>0</v>
      </c>
      <c r="X638" s="227">
        <v>0</v>
      </c>
      <c r="Y638" s="226">
        <v>0</v>
      </c>
      <c r="Z638" s="227">
        <v>0</v>
      </c>
      <c r="AA638" s="228">
        <v>0</v>
      </c>
      <c r="AB638" s="196"/>
      <c r="AC638" s="233">
        <v>0</v>
      </c>
      <c r="AD638" s="234">
        <v>0</v>
      </c>
      <c r="AE638" s="200"/>
      <c r="AF638" s="199"/>
      <c r="AG638" s="242">
        <f t="shared" si="214"/>
        <v>0</v>
      </c>
      <c r="AH638" s="210">
        <f t="shared" si="221"/>
        <v>0</v>
      </c>
      <c r="AI638" s="196"/>
      <c r="AJ638" s="229">
        <f t="shared" si="211"/>
        <v>7162</v>
      </c>
      <c r="AK638" s="233">
        <v>0</v>
      </c>
      <c r="AL638" s="234">
        <v>0</v>
      </c>
      <c r="AM638" s="201">
        <f t="shared" si="215"/>
        <v>0</v>
      </c>
      <c r="AN638" s="209">
        <f t="shared" si="215"/>
        <v>0</v>
      </c>
      <c r="AO638" s="242">
        <f t="shared" si="219"/>
        <v>0</v>
      </c>
      <c r="AP638" s="210">
        <f t="shared" si="219"/>
        <v>0</v>
      </c>
      <c r="AQ638" s="7"/>
      <c r="AR638" s="211">
        <f t="shared" si="216"/>
        <v>0</v>
      </c>
      <c r="AS638" s="212">
        <f t="shared" si="217"/>
        <v>0</v>
      </c>
      <c r="AT638" s="213">
        <f t="shared" si="218"/>
        <v>0</v>
      </c>
      <c r="AU638" s="7"/>
      <c r="AV638" s="7"/>
      <c r="AW638" s="214"/>
      <c r="AX638" s="214"/>
      <c r="AY638" s="7"/>
      <c r="AZ638" s="7"/>
      <c r="BA638" s="7"/>
      <c r="BB638" s="7"/>
      <c r="BC638" s="7"/>
      <c r="BD638" s="7"/>
    </row>
    <row r="639" spans="1:56" x14ac:dyDescent="0.25">
      <c r="A639" s="218">
        <v>7163</v>
      </c>
      <c r="B639" s="220" t="s">
        <v>673</v>
      </c>
      <c r="C639" s="220"/>
      <c r="D639" s="220"/>
      <c r="E639" s="220"/>
      <c r="F639" s="220"/>
      <c r="G639" s="220"/>
      <c r="H639" s="220"/>
      <c r="I639" s="220"/>
      <c r="J639" s="220"/>
      <c r="K639" s="220"/>
      <c r="L639" s="221"/>
      <c r="M639" s="196" t="s">
        <v>56</v>
      </c>
      <c r="N639" s="222">
        <f t="shared" si="212"/>
        <v>7163</v>
      </c>
      <c r="O639" s="233">
        <v>0</v>
      </c>
      <c r="P639" s="234">
        <v>0</v>
      </c>
      <c r="Q639" s="200"/>
      <c r="R639" s="199"/>
      <c r="S639" s="242">
        <f t="shared" si="213"/>
        <v>0</v>
      </c>
      <c r="T639" s="210">
        <f t="shared" si="220"/>
        <v>0</v>
      </c>
      <c r="U639" s="196"/>
      <c r="V639" s="225">
        <v>0</v>
      </c>
      <c r="W639" s="226">
        <v>0</v>
      </c>
      <c r="X639" s="227">
        <v>0</v>
      </c>
      <c r="Y639" s="226">
        <v>0</v>
      </c>
      <c r="Z639" s="227">
        <v>0</v>
      </c>
      <c r="AA639" s="228">
        <v>0</v>
      </c>
      <c r="AB639" s="196"/>
      <c r="AC639" s="233">
        <v>0</v>
      </c>
      <c r="AD639" s="234">
        <v>0</v>
      </c>
      <c r="AE639" s="302"/>
      <c r="AF639" s="224"/>
      <c r="AG639" s="242">
        <f t="shared" si="214"/>
        <v>0</v>
      </c>
      <c r="AH639" s="210">
        <f t="shared" si="221"/>
        <v>0</v>
      </c>
      <c r="AI639" s="196"/>
      <c r="AJ639" s="229">
        <f t="shared" si="211"/>
        <v>7163</v>
      </c>
      <c r="AK639" s="233">
        <v>0</v>
      </c>
      <c r="AL639" s="234">
        <v>0</v>
      </c>
      <c r="AM639" s="201">
        <f t="shared" si="215"/>
        <v>0</v>
      </c>
      <c r="AN639" s="209">
        <f t="shared" si="215"/>
        <v>0</v>
      </c>
      <c r="AO639" s="242">
        <f t="shared" si="219"/>
        <v>0</v>
      </c>
      <c r="AP639" s="210">
        <f t="shared" si="219"/>
        <v>0</v>
      </c>
      <c r="AQ639" s="7"/>
      <c r="AR639" s="211">
        <f t="shared" si="216"/>
        <v>0</v>
      </c>
      <c r="AS639" s="212">
        <f t="shared" si="217"/>
        <v>0</v>
      </c>
      <c r="AT639" s="213">
        <f t="shared" si="218"/>
        <v>0</v>
      </c>
      <c r="AU639" s="7"/>
      <c r="AV639" s="7"/>
      <c r="AW639" s="214"/>
      <c r="AX639" s="214"/>
      <c r="AY639" s="7"/>
      <c r="AZ639" s="7"/>
      <c r="BA639" s="7"/>
      <c r="BB639" s="7"/>
      <c r="BC639" s="7"/>
      <c r="BD639" s="7"/>
    </row>
    <row r="640" spans="1:56" x14ac:dyDescent="0.25">
      <c r="A640" s="378">
        <v>7170</v>
      </c>
      <c r="B640" s="379" t="s">
        <v>674</v>
      </c>
      <c r="C640" s="407"/>
      <c r="D640" s="407"/>
      <c r="E640" s="407"/>
      <c r="F640" s="407"/>
      <c r="G640" s="407"/>
      <c r="H640" s="407"/>
      <c r="I640" s="407"/>
      <c r="J640" s="407"/>
      <c r="K640" s="407"/>
      <c r="L640" s="380"/>
      <c r="M640" s="196" t="s">
        <v>56</v>
      </c>
      <c r="N640" s="381">
        <f t="shared" si="212"/>
        <v>7170</v>
      </c>
      <c r="O640" s="408">
        <v>0</v>
      </c>
      <c r="P640" s="360">
        <v>0</v>
      </c>
      <c r="Q640" s="361"/>
      <c r="R640" s="362"/>
      <c r="S640" s="361">
        <f>+IF($C$8=9900,+IF(ABS(+O640+Q640)&gt;=ABS(P640+R640),+O640-P640+Q640-R640,0),0)</f>
        <v>0</v>
      </c>
      <c r="T640" s="409">
        <f>+IF($C$8=9900,+IF(ABS(+O640+Q640)&lt;=ABS(P640+R640),-O640+P640-Q640+R640,0),0)</f>
        <v>0</v>
      </c>
      <c r="U640" s="196"/>
      <c r="V640" s="382">
        <v>0</v>
      </c>
      <c r="W640" s="383">
        <v>0</v>
      </c>
      <c r="X640" s="384">
        <v>0</v>
      </c>
      <c r="Y640" s="383">
        <v>0</v>
      </c>
      <c r="Z640" s="384">
        <v>0</v>
      </c>
      <c r="AA640" s="385">
        <v>0</v>
      </c>
      <c r="AB640" s="196"/>
      <c r="AC640" s="386">
        <v>0</v>
      </c>
      <c r="AD640" s="387">
        <v>0</v>
      </c>
      <c r="AE640" s="388">
        <v>0</v>
      </c>
      <c r="AF640" s="387">
        <v>0</v>
      </c>
      <c r="AG640" s="371">
        <f t="shared" si="214"/>
        <v>0</v>
      </c>
      <c r="AH640" s="410">
        <f t="shared" si="221"/>
        <v>0</v>
      </c>
      <c r="AI640" s="196"/>
      <c r="AJ640" s="389">
        <f t="shared" si="211"/>
        <v>7170</v>
      </c>
      <c r="AK640" s="386">
        <v>0</v>
      </c>
      <c r="AL640" s="387">
        <v>0</v>
      </c>
      <c r="AM640" s="376">
        <f>+ROUND(+Q640+X640+AE640,2)</f>
        <v>0</v>
      </c>
      <c r="AN640" s="377">
        <f>+ROUND(+R640+Y640+AF640,2)</f>
        <v>0</v>
      </c>
      <c r="AO640" s="371">
        <f t="shared" si="219"/>
        <v>0</v>
      </c>
      <c r="AP640" s="410">
        <f t="shared" si="219"/>
        <v>0</v>
      </c>
      <c r="AQ640" s="7"/>
      <c r="AR640" s="211">
        <f t="shared" si="216"/>
        <v>0</v>
      </c>
      <c r="AS640" s="212">
        <f t="shared" si="217"/>
        <v>0</v>
      </c>
      <c r="AT640" s="213">
        <f t="shared" si="218"/>
        <v>0</v>
      </c>
      <c r="AU640" s="7"/>
      <c r="AV640" s="237">
        <f>+IF($C$8=9900,0,+IF(OR(O640&lt;&gt;0,P640&lt;&gt;0,Q640&lt;&gt;0,R640&lt;&gt;0,S640&lt;&gt;0,T640&lt;&gt;0),+IF(ABS(O640+Q640)-ABS(P640+R640)&lt;&gt;0,ABS(O640+Q640)-ABS(P640+R640),1),0))</f>
        <v>0</v>
      </c>
      <c r="AW640" s="214"/>
      <c r="AX640" s="237">
        <f>+IF(OR(AC640&lt;&gt;0,AD640&lt;&gt;0,AE640&lt;&gt;0,AF640&lt;&gt;0,AG640&lt;&gt;0,AH640&lt;&gt;0),+IF(ABS(AC640+AE640)-ABS(AD640+AF640)&lt;&gt;0,ABS(AC640+AE640)-ABS(AD640+AF640),1),0)</f>
        <v>0</v>
      </c>
      <c r="AY640" s="7"/>
      <c r="AZ640" s="7"/>
      <c r="BA640" s="7"/>
      <c r="BB640" s="7"/>
      <c r="BC640" s="7"/>
      <c r="BD640" s="7"/>
    </row>
    <row r="641" spans="1:56" x14ac:dyDescent="0.25">
      <c r="A641" s="218">
        <v>7171</v>
      </c>
      <c r="B641" s="220" t="s">
        <v>675</v>
      </c>
      <c r="C641" s="220"/>
      <c r="D641" s="220"/>
      <c r="E641" s="220"/>
      <c r="F641" s="220"/>
      <c r="G641" s="220"/>
      <c r="H641" s="220"/>
      <c r="I641" s="220"/>
      <c r="J641" s="220"/>
      <c r="K641" s="220"/>
      <c r="L641" s="221"/>
      <c r="M641" s="196" t="s">
        <v>56</v>
      </c>
      <c r="N641" s="222">
        <f t="shared" si="212"/>
        <v>7171</v>
      </c>
      <c r="O641" s="233">
        <v>0</v>
      </c>
      <c r="P641" s="234">
        <v>0</v>
      </c>
      <c r="Q641" s="200"/>
      <c r="R641" s="199"/>
      <c r="S641" s="242">
        <f t="shared" ref="S641:S666" si="222">+IF(ABS(+O641+Q641)&gt;=ABS(P641+R641),+O641-P641+Q641-R641,0)</f>
        <v>0</v>
      </c>
      <c r="T641" s="210">
        <f t="shared" ref="T641:T666" si="223">+IF(ABS(+O641+Q641)&lt;=ABS(P641+R641),-O641+P641-Q641+R641,0)</f>
        <v>0</v>
      </c>
      <c r="U641" s="196"/>
      <c r="V641" s="225">
        <v>0</v>
      </c>
      <c r="W641" s="226">
        <v>0</v>
      </c>
      <c r="X641" s="227">
        <v>0</v>
      </c>
      <c r="Y641" s="226">
        <v>0</v>
      </c>
      <c r="Z641" s="227">
        <v>0</v>
      </c>
      <c r="AA641" s="228">
        <v>0</v>
      </c>
      <c r="AB641" s="196"/>
      <c r="AC641" s="233">
        <v>0</v>
      </c>
      <c r="AD641" s="234">
        <v>0</v>
      </c>
      <c r="AE641" s="302"/>
      <c r="AF641" s="224"/>
      <c r="AG641" s="242">
        <f t="shared" si="214"/>
        <v>0</v>
      </c>
      <c r="AH641" s="210">
        <f t="shared" si="221"/>
        <v>0</v>
      </c>
      <c r="AI641" s="196"/>
      <c r="AJ641" s="229">
        <f t="shared" si="211"/>
        <v>7171</v>
      </c>
      <c r="AK641" s="233">
        <v>0</v>
      </c>
      <c r="AL641" s="234">
        <v>0</v>
      </c>
      <c r="AM641" s="201">
        <f t="shared" ref="AM641:AN666" si="224">+ROUND(+Q641+X641+AE641,2)</f>
        <v>0</v>
      </c>
      <c r="AN641" s="209">
        <f t="shared" si="224"/>
        <v>0</v>
      </c>
      <c r="AO641" s="242">
        <f t="shared" si="219"/>
        <v>0</v>
      </c>
      <c r="AP641" s="210">
        <f t="shared" si="219"/>
        <v>0</v>
      </c>
      <c r="AQ641" s="7"/>
      <c r="AR641" s="211">
        <f t="shared" si="216"/>
        <v>0</v>
      </c>
      <c r="AS641" s="212">
        <f t="shared" si="217"/>
        <v>0</v>
      </c>
      <c r="AT641" s="213">
        <f t="shared" si="218"/>
        <v>0</v>
      </c>
      <c r="AU641" s="7"/>
      <c r="AV641" s="7"/>
      <c r="AW641" s="214"/>
      <c r="AX641" s="214"/>
      <c r="AY641" s="7"/>
      <c r="AZ641" s="7"/>
      <c r="BA641" s="7"/>
      <c r="BB641" s="7"/>
      <c r="BC641" s="7"/>
      <c r="BD641" s="7"/>
    </row>
    <row r="642" spans="1:56" x14ac:dyDescent="0.25">
      <c r="A642" s="218">
        <v>7172</v>
      </c>
      <c r="B642" s="220" t="s">
        <v>676</v>
      </c>
      <c r="C642" s="220"/>
      <c r="D642" s="220"/>
      <c r="E642" s="220"/>
      <c r="F642" s="220"/>
      <c r="G642" s="220"/>
      <c r="H642" s="220"/>
      <c r="I642" s="220"/>
      <c r="J642" s="220"/>
      <c r="K642" s="220"/>
      <c r="L642" s="221"/>
      <c r="M642" s="196" t="s">
        <v>56</v>
      </c>
      <c r="N642" s="222">
        <f t="shared" si="212"/>
        <v>7172</v>
      </c>
      <c r="O642" s="233">
        <v>0</v>
      </c>
      <c r="P642" s="234">
        <v>0</v>
      </c>
      <c r="Q642" s="200"/>
      <c r="R642" s="199"/>
      <c r="S642" s="242">
        <f t="shared" si="222"/>
        <v>0</v>
      </c>
      <c r="T642" s="210">
        <f t="shared" si="223"/>
        <v>0</v>
      </c>
      <c r="U642" s="196"/>
      <c r="V642" s="225">
        <v>0</v>
      </c>
      <c r="W642" s="226">
        <v>0</v>
      </c>
      <c r="X642" s="227">
        <v>0</v>
      </c>
      <c r="Y642" s="226">
        <v>0</v>
      </c>
      <c r="Z642" s="227">
        <v>0</v>
      </c>
      <c r="AA642" s="228">
        <v>0</v>
      </c>
      <c r="AB642" s="196"/>
      <c r="AC642" s="233">
        <v>0</v>
      </c>
      <c r="AD642" s="234">
        <v>0</v>
      </c>
      <c r="AE642" s="200"/>
      <c r="AF642" s="199"/>
      <c r="AG642" s="242">
        <f t="shared" si="214"/>
        <v>0</v>
      </c>
      <c r="AH642" s="210">
        <f t="shared" si="221"/>
        <v>0</v>
      </c>
      <c r="AI642" s="196"/>
      <c r="AJ642" s="229">
        <f t="shared" si="211"/>
        <v>7172</v>
      </c>
      <c r="AK642" s="233">
        <v>0</v>
      </c>
      <c r="AL642" s="234">
        <v>0</v>
      </c>
      <c r="AM642" s="201">
        <f t="shared" si="224"/>
        <v>0</v>
      </c>
      <c r="AN642" s="209">
        <f t="shared" si="224"/>
        <v>0</v>
      </c>
      <c r="AO642" s="242">
        <f t="shared" si="219"/>
        <v>0</v>
      </c>
      <c r="AP642" s="210">
        <f t="shared" si="219"/>
        <v>0</v>
      </c>
      <c r="AQ642" s="7"/>
      <c r="AR642" s="211">
        <f t="shared" si="216"/>
        <v>0</v>
      </c>
      <c r="AS642" s="212">
        <f t="shared" si="217"/>
        <v>0</v>
      </c>
      <c r="AT642" s="213">
        <f t="shared" si="218"/>
        <v>0</v>
      </c>
      <c r="AU642" s="7"/>
      <c r="AV642" s="7"/>
      <c r="AW642" s="214"/>
      <c r="AX642" s="214"/>
      <c r="AY642" s="7"/>
      <c r="AZ642" s="7"/>
      <c r="BA642" s="7"/>
      <c r="BB642" s="7"/>
      <c r="BC642" s="7"/>
      <c r="BD642" s="7"/>
    </row>
    <row r="643" spans="1:56" x14ac:dyDescent="0.25">
      <c r="A643" s="218">
        <v>7173</v>
      </c>
      <c r="B643" s="397" t="s">
        <v>677</v>
      </c>
      <c r="C643" s="220"/>
      <c r="D643" s="220"/>
      <c r="E643" s="220"/>
      <c r="F643" s="220"/>
      <c r="G643" s="220"/>
      <c r="H643" s="220"/>
      <c r="I643" s="220"/>
      <c r="J643" s="220"/>
      <c r="K643" s="220"/>
      <c r="L643" s="221"/>
      <c r="M643" s="196" t="s">
        <v>56</v>
      </c>
      <c r="N643" s="222">
        <f t="shared" si="212"/>
        <v>7173</v>
      </c>
      <c r="O643" s="233">
        <v>0</v>
      </c>
      <c r="P643" s="234">
        <v>0</v>
      </c>
      <c r="Q643" s="200"/>
      <c r="R643" s="199"/>
      <c r="S643" s="242">
        <f t="shared" si="222"/>
        <v>0</v>
      </c>
      <c r="T643" s="210">
        <f t="shared" si="223"/>
        <v>0</v>
      </c>
      <c r="U643" s="196"/>
      <c r="V643" s="225">
        <v>0</v>
      </c>
      <c r="W643" s="226">
        <v>0</v>
      </c>
      <c r="X643" s="227">
        <v>0</v>
      </c>
      <c r="Y643" s="226">
        <v>0</v>
      </c>
      <c r="Z643" s="227">
        <v>0</v>
      </c>
      <c r="AA643" s="228">
        <v>0</v>
      </c>
      <c r="AB643" s="196"/>
      <c r="AC643" s="233">
        <v>0</v>
      </c>
      <c r="AD643" s="234">
        <v>0</v>
      </c>
      <c r="AE643" s="200"/>
      <c r="AF643" s="199"/>
      <c r="AG643" s="242">
        <f t="shared" si="214"/>
        <v>0</v>
      </c>
      <c r="AH643" s="210">
        <f t="shared" si="221"/>
        <v>0</v>
      </c>
      <c r="AI643" s="196"/>
      <c r="AJ643" s="229">
        <f t="shared" si="211"/>
        <v>7173</v>
      </c>
      <c r="AK643" s="233">
        <v>0</v>
      </c>
      <c r="AL643" s="234">
        <v>0</v>
      </c>
      <c r="AM643" s="201">
        <f t="shared" si="224"/>
        <v>0</v>
      </c>
      <c r="AN643" s="209">
        <f t="shared" si="224"/>
        <v>0</v>
      </c>
      <c r="AO643" s="242">
        <f t="shared" si="219"/>
        <v>0</v>
      </c>
      <c r="AP643" s="210">
        <f t="shared" si="219"/>
        <v>0</v>
      </c>
      <c r="AQ643" s="7"/>
      <c r="AR643" s="211">
        <f t="shared" si="216"/>
        <v>0</v>
      </c>
      <c r="AS643" s="212">
        <f t="shared" si="217"/>
        <v>0</v>
      </c>
      <c r="AT643" s="213">
        <f t="shared" si="218"/>
        <v>0</v>
      </c>
      <c r="AU643" s="7"/>
      <c r="AV643" s="7"/>
      <c r="AW643" s="214"/>
      <c r="AX643" s="214"/>
      <c r="AY643" s="7"/>
      <c r="AZ643" s="7"/>
      <c r="BA643" s="7"/>
      <c r="BB643" s="7"/>
      <c r="BC643" s="7"/>
      <c r="BD643" s="7"/>
    </row>
    <row r="644" spans="1:56" x14ac:dyDescent="0.25">
      <c r="A644" s="218">
        <v>7174</v>
      </c>
      <c r="B644" s="397" t="s">
        <v>678</v>
      </c>
      <c r="C644" s="220"/>
      <c r="D644" s="220"/>
      <c r="E644" s="220"/>
      <c r="F644" s="220"/>
      <c r="G644" s="220"/>
      <c r="H644" s="220"/>
      <c r="I644" s="220"/>
      <c r="J644" s="220"/>
      <c r="K644" s="220"/>
      <c r="L644" s="221"/>
      <c r="M644" s="196" t="s">
        <v>56</v>
      </c>
      <c r="N644" s="222">
        <f t="shared" si="212"/>
        <v>7174</v>
      </c>
      <c r="O644" s="233">
        <v>0</v>
      </c>
      <c r="P644" s="234">
        <v>0</v>
      </c>
      <c r="Q644" s="200"/>
      <c r="R644" s="199"/>
      <c r="S644" s="242">
        <f t="shared" si="222"/>
        <v>0</v>
      </c>
      <c r="T644" s="210">
        <f t="shared" si="223"/>
        <v>0</v>
      </c>
      <c r="U644" s="196"/>
      <c r="V644" s="225">
        <v>0</v>
      </c>
      <c r="W644" s="226">
        <v>0</v>
      </c>
      <c r="X644" s="227">
        <v>0</v>
      </c>
      <c r="Y644" s="226">
        <v>0</v>
      </c>
      <c r="Z644" s="227">
        <v>0</v>
      </c>
      <c r="AA644" s="228">
        <v>0</v>
      </c>
      <c r="AB644" s="196"/>
      <c r="AC644" s="233">
        <v>0</v>
      </c>
      <c r="AD644" s="234">
        <v>0</v>
      </c>
      <c r="AE644" s="302"/>
      <c r="AF644" s="224"/>
      <c r="AG644" s="242">
        <f t="shared" si="214"/>
        <v>0</v>
      </c>
      <c r="AH644" s="210">
        <f t="shared" si="221"/>
        <v>0</v>
      </c>
      <c r="AI644" s="196"/>
      <c r="AJ644" s="229">
        <f t="shared" si="211"/>
        <v>7174</v>
      </c>
      <c r="AK644" s="233">
        <v>0</v>
      </c>
      <c r="AL644" s="234">
        <v>0</v>
      </c>
      <c r="AM644" s="201">
        <f t="shared" si="224"/>
        <v>0</v>
      </c>
      <c r="AN644" s="209">
        <f t="shared" si="224"/>
        <v>0</v>
      </c>
      <c r="AO644" s="242">
        <f t="shared" si="219"/>
        <v>0</v>
      </c>
      <c r="AP644" s="210">
        <f t="shared" si="219"/>
        <v>0</v>
      </c>
      <c r="AQ644" s="7"/>
      <c r="AR644" s="211">
        <f t="shared" si="216"/>
        <v>0</v>
      </c>
      <c r="AS644" s="212">
        <f t="shared" si="217"/>
        <v>0</v>
      </c>
      <c r="AT644" s="213">
        <f t="shared" si="218"/>
        <v>0</v>
      </c>
      <c r="AU644" s="7"/>
      <c r="AV644" s="7"/>
      <c r="AW644" s="214"/>
      <c r="AX644" s="214"/>
      <c r="AY644" s="7"/>
      <c r="AZ644" s="7"/>
      <c r="BA644" s="7"/>
      <c r="BB644" s="7"/>
      <c r="BC644" s="7"/>
      <c r="BD644" s="7"/>
    </row>
    <row r="645" spans="1:56" x14ac:dyDescent="0.25">
      <c r="A645" s="218">
        <v>7175</v>
      </c>
      <c r="B645" s="397" t="s">
        <v>679</v>
      </c>
      <c r="C645" s="220"/>
      <c r="D645" s="220"/>
      <c r="E645" s="220"/>
      <c r="F645" s="220"/>
      <c r="G645" s="220"/>
      <c r="H645" s="220"/>
      <c r="I645" s="220"/>
      <c r="J645" s="220"/>
      <c r="K645" s="220"/>
      <c r="L645" s="221"/>
      <c r="M645" s="196" t="s">
        <v>56</v>
      </c>
      <c r="N645" s="222">
        <f t="shared" si="212"/>
        <v>7175</v>
      </c>
      <c r="O645" s="233">
        <v>0</v>
      </c>
      <c r="P645" s="234">
        <v>0</v>
      </c>
      <c r="Q645" s="200"/>
      <c r="R645" s="199"/>
      <c r="S645" s="242">
        <f t="shared" si="222"/>
        <v>0</v>
      </c>
      <c r="T645" s="210">
        <f t="shared" si="223"/>
        <v>0</v>
      </c>
      <c r="U645" s="196"/>
      <c r="V645" s="225">
        <v>0</v>
      </c>
      <c r="W645" s="226">
        <v>0</v>
      </c>
      <c r="X645" s="227">
        <v>0</v>
      </c>
      <c r="Y645" s="226">
        <v>0</v>
      </c>
      <c r="Z645" s="227">
        <v>0</v>
      </c>
      <c r="AA645" s="228">
        <v>0</v>
      </c>
      <c r="AB645" s="196"/>
      <c r="AC645" s="233">
        <v>0</v>
      </c>
      <c r="AD645" s="234">
        <v>0</v>
      </c>
      <c r="AE645" s="302"/>
      <c r="AF645" s="224"/>
      <c r="AG645" s="242">
        <f t="shared" si="214"/>
        <v>0</v>
      </c>
      <c r="AH645" s="210">
        <f t="shared" si="221"/>
        <v>0</v>
      </c>
      <c r="AI645" s="196"/>
      <c r="AJ645" s="229">
        <f t="shared" si="211"/>
        <v>7175</v>
      </c>
      <c r="AK645" s="233">
        <v>0</v>
      </c>
      <c r="AL645" s="234">
        <v>0</v>
      </c>
      <c r="AM645" s="201">
        <f t="shared" si="224"/>
        <v>0</v>
      </c>
      <c r="AN645" s="209">
        <f t="shared" si="224"/>
        <v>0</v>
      </c>
      <c r="AO645" s="242">
        <f t="shared" si="219"/>
        <v>0</v>
      </c>
      <c r="AP645" s="210">
        <f t="shared" si="219"/>
        <v>0</v>
      </c>
      <c r="AQ645" s="7"/>
      <c r="AR645" s="211">
        <f t="shared" si="216"/>
        <v>0</v>
      </c>
      <c r="AS645" s="212">
        <f t="shared" si="217"/>
        <v>0</v>
      </c>
      <c r="AT645" s="213">
        <f t="shared" si="218"/>
        <v>0</v>
      </c>
      <c r="AU645" s="7"/>
      <c r="AV645" s="7"/>
      <c r="AW645" s="214"/>
      <c r="AX645" s="214"/>
      <c r="AY645" s="7"/>
      <c r="AZ645" s="7"/>
      <c r="BA645" s="7"/>
      <c r="BB645" s="7"/>
      <c r="BC645" s="7"/>
      <c r="BD645" s="7"/>
    </row>
    <row r="646" spans="1:56" x14ac:dyDescent="0.25">
      <c r="A646" s="218">
        <v>7176</v>
      </c>
      <c r="B646" s="397" t="s">
        <v>680</v>
      </c>
      <c r="C646" s="220"/>
      <c r="D646" s="220"/>
      <c r="E646" s="220"/>
      <c r="F646" s="220"/>
      <c r="G646" s="220"/>
      <c r="H646" s="220"/>
      <c r="I646" s="220"/>
      <c r="J646" s="220"/>
      <c r="K646" s="220"/>
      <c r="L646" s="221"/>
      <c r="M646" s="196" t="s">
        <v>56</v>
      </c>
      <c r="N646" s="222">
        <f t="shared" si="212"/>
        <v>7176</v>
      </c>
      <c r="O646" s="233">
        <v>0</v>
      </c>
      <c r="P646" s="234">
        <v>0</v>
      </c>
      <c r="Q646" s="200"/>
      <c r="R646" s="199"/>
      <c r="S646" s="242">
        <f t="shared" si="222"/>
        <v>0</v>
      </c>
      <c r="T646" s="210">
        <f t="shared" si="223"/>
        <v>0</v>
      </c>
      <c r="U646" s="196"/>
      <c r="V646" s="225">
        <v>0</v>
      </c>
      <c r="W646" s="226">
        <v>0</v>
      </c>
      <c r="X646" s="227">
        <v>0</v>
      </c>
      <c r="Y646" s="226">
        <v>0</v>
      </c>
      <c r="Z646" s="227">
        <v>0</v>
      </c>
      <c r="AA646" s="228">
        <v>0</v>
      </c>
      <c r="AB646" s="196"/>
      <c r="AC646" s="233">
        <v>0</v>
      </c>
      <c r="AD646" s="234">
        <v>0</v>
      </c>
      <c r="AE646" s="200"/>
      <c r="AF646" s="199"/>
      <c r="AG646" s="242">
        <f t="shared" si="214"/>
        <v>0</v>
      </c>
      <c r="AH646" s="210">
        <f t="shared" si="221"/>
        <v>0</v>
      </c>
      <c r="AI646" s="196"/>
      <c r="AJ646" s="229">
        <f t="shared" si="211"/>
        <v>7176</v>
      </c>
      <c r="AK646" s="233">
        <v>0</v>
      </c>
      <c r="AL646" s="234">
        <v>0</v>
      </c>
      <c r="AM646" s="201">
        <f t="shared" si="224"/>
        <v>0</v>
      </c>
      <c r="AN646" s="209">
        <f t="shared" si="224"/>
        <v>0</v>
      </c>
      <c r="AO646" s="242">
        <f t="shared" si="219"/>
        <v>0</v>
      </c>
      <c r="AP646" s="210">
        <f t="shared" si="219"/>
        <v>0</v>
      </c>
      <c r="AQ646" s="7"/>
      <c r="AR646" s="211">
        <f t="shared" si="216"/>
        <v>0</v>
      </c>
      <c r="AS646" s="212">
        <f t="shared" si="217"/>
        <v>0</v>
      </c>
      <c r="AT646" s="213">
        <f t="shared" si="218"/>
        <v>0</v>
      </c>
      <c r="AU646" s="7"/>
      <c r="AV646" s="7"/>
      <c r="AW646" s="214"/>
      <c r="AX646" s="214"/>
      <c r="AY646" s="7"/>
      <c r="AZ646" s="7"/>
      <c r="BA646" s="7"/>
      <c r="BB646" s="7"/>
      <c r="BC646" s="7"/>
      <c r="BD646" s="7"/>
    </row>
    <row r="647" spans="1:56" x14ac:dyDescent="0.25">
      <c r="A647" s="218">
        <v>7177</v>
      </c>
      <c r="B647" s="397" t="s">
        <v>681</v>
      </c>
      <c r="C647" s="220"/>
      <c r="D647" s="220"/>
      <c r="E647" s="220"/>
      <c r="F647" s="220"/>
      <c r="G647" s="220"/>
      <c r="H647" s="220"/>
      <c r="I647" s="220"/>
      <c r="J647" s="220"/>
      <c r="K647" s="220"/>
      <c r="L647" s="221"/>
      <c r="M647" s="196" t="s">
        <v>56</v>
      </c>
      <c r="N647" s="222">
        <f t="shared" si="212"/>
        <v>7177</v>
      </c>
      <c r="O647" s="233">
        <v>0</v>
      </c>
      <c r="P647" s="234">
        <v>0</v>
      </c>
      <c r="Q647" s="200"/>
      <c r="R647" s="199"/>
      <c r="S647" s="242">
        <f t="shared" si="222"/>
        <v>0</v>
      </c>
      <c r="T647" s="210">
        <f t="shared" si="223"/>
        <v>0</v>
      </c>
      <c r="U647" s="196"/>
      <c r="V647" s="225">
        <v>0</v>
      </c>
      <c r="W647" s="226">
        <v>0</v>
      </c>
      <c r="X647" s="227">
        <v>0</v>
      </c>
      <c r="Y647" s="226">
        <v>0</v>
      </c>
      <c r="Z647" s="227">
        <v>0</v>
      </c>
      <c r="AA647" s="228">
        <v>0</v>
      </c>
      <c r="AB647" s="196"/>
      <c r="AC647" s="233">
        <v>0</v>
      </c>
      <c r="AD647" s="234">
        <v>0</v>
      </c>
      <c r="AE647" s="200"/>
      <c r="AF647" s="199"/>
      <c r="AG647" s="242">
        <f t="shared" si="214"/>
        <v>0</v>
      </c>
      <c r="AH647" s="210">
        <f t="shared" si="221"/>
        <v>0</v>
      </c>
      <c r="AI647" s="196"/>
      <c r="AJ647" s="229">
        <f t="shared" si="211"/>
        <v>7177</v>
      </c>
      <c r="AK647" s="233">
        <v>0</v>
      </c>
      <c r="AL647" s="234">
        <v>0</v>
      </c>
      <c r="AM647" s="201">
        <f t="shared" si="224"/>
        <v>0</v>
      </c>
      <c r="AN647" s="209">
        <f t="shared" si="224"/>
        <v>0</v>
      </c>
      <c r="AO647" s="242">
        <f t="shared" si="219"/>
        <v>0</v>
      </c>
      <c r="AP647" s="210">
        <f t="shared" si="219"/>
        <v>0</v>
      </c>
      <c r="AQ647" s="7"/>
      <c r="AR647" s="211">
        <f t="shared" si="216"/>
        <v>0</v>
      </c>
      <c r="AS647" s="212">
        <f t="shared" si="217"/>
        <v>0</v>
      </c>
      <c r="AT647" s="213">
        <f t="shared" si="218"/>
        <v>0</v>
      </c>
      <c r="AU647" s="7"/>
      <c r="AV647" s="7"/>
      <c r="AW647" s="214"/>
      <c r="AX647" s="214"/>
      <c r="AY647" s="7"/>
      <c r="AZ647" s="7"/>
      <c r="BA647" s="7"/>
      <c r="BB647" s="7"/>
      <c r="BC647" s="7"/>
      <c r="BD647" s="7"/>
    </row>
    <row r="648" spans="1:56" x14ac:dyDescent="0.25">
      <c r="A648" s="218">
        <v>7178</v>
      </c>
      <c r="B648" s="397" t="s">
        <v>682</v>
      </c>
      <c r="C648" s="220"/>
      <c r="D648" s="220"/>
      <c r="E648" s="220"/>
      <c r="F648" s="220"/>
      <c r="G648" s="220"/>
      <c r="H648" s="220"/>
      <c r="I648" s="220"/>
      <c r="J648" s="220"/>
      <c r="K648" s="220"/>
      <c r="L648" s="221"/>
      <c r="M648" s="196" t="s">
        <v>56</v>
      </c>
      <c r="N648" s="222">
        <f t="shared" si="212"/>
        <v>7178</v>
      </c>
      <c r="O648" s="233">
        <v>0</v>
      </c>
      <c r="P648" s="234">
        <v>0</v>
      </c>
      <c r="Q648" s="200"/>
      <c r="R648" s="199"/>
      <c r="S648" s="242">
        <f t="shared" si="222"/>
        <v>0</v>
      </c>
      <c r="T648" s="210">
        <f t="shared" si="223"/>
        <v>0</v>
      </c>
      <c r="U648" s="196"/>
      <c r="V648" s="225">
        <v>0</v>
      </c>
      <c r="W648" s="226">
        <v>0</v>
      </c>
      <c r="X648" s="227">
        <v>0</v>
      </c>
      <c r="Y648" s="226">
        <v>0</v>
      </c>
      <c r="Z648" s="227">
        <v>0</v>
      </c>
      <c r="AA648" s="228">
        <v>0</v>
      </c>
      <c r="AB648" s="196"/>
      <c r="AC648" s="233">
        <v>0</v>
      </c>
      <c r="AD648" s="234">
        <v>0</v>
      </c>
      <c r="AE648" s="302"/>
      <c r="AF648" s="224"/>
      <c r="AG648" s="242">
        <f t="shared" si="214"/>
        <v>0</v>
      </c>
      <c r="AH648" s="210">
        <f t="shared" si="221"/>
        <v>0</v>
      </c>
      <c r="AI648" s="196"/>
      <c r="AJ648" s="229">
        <f t="shared" si="211"/>
        <v>7178</v>
      </c>
      <c r="AK648" s="233">
        <v>0</v>
      </c>
      <c r="AL648" s="234">
        <v>0</v>
      </c>
      <c r="AM648" s="201">
        <f t="shared" si="224"/>
        <v>0</v>
      </c>
      <c r="AN648" s="209">
        <f t="shared" si="224"/>
        <v>0</v>
      </c>
      <c r="AO648" s="242">
        <f t="shared" si="219"/>
        <v>0</v>
      </c>
      <c r="AP648" s="210">
        <f t="shared" si="219"/>
        <v>0</v>
      </c>
      <c r="AQ648" s="7"/>
      <c r="AR648" s="211">
        <f t="shared" si="216"/>
        <v>0</v>
      </c>
      <c r="AS648" s="212">
        <f t="shared" si="217"/>
        <v>0</v>
      </c>
      <c r="AT648" s="213">
        <f t="shared" si="218"/>
        <v>0</v>
      </c>
      <c r="AU648" s="7"/>
      <c r="AV648" s="7"/>
      <c r="AW648" s="214"/>
      <c r="AX648" s="214"/>
      <c r="AY648" s="7"/>
      <c r="AZ648" s="7"/>
      <c r="BA648" s="7"/>
      <c r="BB648" s="7"/>
      <c r="BC648" s="7"/>
      <c r="BD648" s="7"/>
    </row>
    <row r="649" spans="1:56" x14ac:dyDescent="0.25">
      <c r="A649" s="218">
        <v>7179</v>
      </c>
      <c r="B649" s="219" t="s">
        <v>683</v>
      </c>
      <c r="C649" s="220"/>
      <c r="D649" s="220"/>
      <c r="E649" s="220"/>
      <c r="F649" s="220"/>
      <c r="G649" s="220"/>
      <c r="H649" s="220"/>
      <c r="I649" s="220"/>
      <c r="J649" s="220"/>
      <c r="K649" s="220"/>
      <c r="L649" s="221"/>
      <c r="M649" s="196" t="s">
        <v>56</v>
      </c>
      <c r="N649" s="222">
        <f t="shared" si="212"/>
        <v>7179</v>
      </c>
      <c r="O649" s="233">
        <v>0</v>
      </c>
      <c r="P649" s="234">
        <v>0</v>
      </c>
      <c r="Q649" s="200"/>
      <c r="R649" s="199"/>
      <c r="S649" s="242">
        <f t="shared" si="222"/>
        <v>0</v>
      </c>
      <c r="T649" s="210">
        <f t="shared" si="223"/>
        <v>0</v>
      </c>
      <c r="U649" s="196"/>
      <c r="V649" s="225">
        <v>0</v>
      </c>
      <c r="W649" s="226">
        <v>0</v>
      </c>
      <c r="X649" s="227">
        <v>0</v>
      </c>
      <c r="Y649" s="226">
        <v>0</v>
      </c>
      <c r="Z649" s="227">
        <v>0</v>
      </c>
      <c r="AA649" s="228">
        <v>0</v>
      </c>
      <c r="AB649" s="196"/>
      <c r="AC649" s="233">
        <v>0</v>
      </c>
      <c r="AD649" s="234">
        <v>0</v>
      </c>
      <c r="AE649" s="302"/>
      <c r="AF649" s="224"/>
      <c r="AG649" s="242">
        <f t="shared" si="214"/>
        <v>0</v>
      </c>
      <c r="AH649" s="210">
        <f t="shared" si="221"/>
        <v>0</v>
      </c>
      <c r="AI649" s="196"/>
      <c r="AJ649" s="229">
        <f t="shared" si="211"/>
        <v>7179</v>
      </c>
      <c r="AK649" s="233">
        <v>0</v>
      </c>
      <c r="AL649" s="234">
        <v>0</v>
      </c>
      <c r="AM649" s="201">
        <f t="shared" si="224"/>
        <v>0</v>
      </c>
      <c r="AN649" s="209">
        <f t="shared" si="224"/>
        <v>0</v>
      </c>
      <c r="AO649" s="242">
        <f t="shared" si="219"/>
        <v>0</v>
      </c>
      <c r="AP649" s="210">
        <f t="shared" si="219"/>
        <v>0</v>
      </c>
      <c r="AQ649" s="7"/>
      <c r="AR649" s="211">
        <f t="shared" si="216"/>
        <v>0</v>
      </c>
      <c r="AS649" s="212">
        <f t="shared" si="217"/>
        <v>0</v>
      </c>
      <c r="AT649" s="213">
        <f t="shared" si="218"/>
        <v>0</v>
      </c>
      <c r="AU649" s="7"/>
      <c r="AV649" s="7"/>
      <c r="AW649" s="214"/>
      <c r="AX649" s="214"/>
      <c r="AY649" s="7"/>
      <c r="AZ649" s="7"/>
      <c r="BA649" s="7"/>
      <c r="BB649" s="7"/>
      <c r="BC649" s="7"/>
      <c r="BD649" s="7"/>
    </row>
    <row r="650" spans="1:56" x14ac:dyDescent="0.25">
      <c r="A650" s="218">
        <v>7180</v>
      </c>
      <c r="B650" s="219" t="s">
        <v>684</v>
      </c>
      <c r="C650" s="220"/>
      <c r="D650" s="220"/>
      <c r="E650" s="220"/>
      <c r="F650" s="220"/>
      <c r="G650" s="220"/>
      <c r="H650" s="220"/>
      <c r="I650" s="220"/>
      <c r="J650" s="220"/>
      <c r="K650" s="220"/>
      <c r="L650" s="221"/>
      <c r="M650" s="196" t="s">
        <v>56</v>
      </c>
      <c r="N650" s="222">
        <f>+A650</f>
        <v>7180</v>
      </c>
      <c r="O650" s="233">
        <v>0</v>
      </c>
      <c r="P650" s="234">
        <v>0</v>
      </c>
      <c r="Q650" s="200"/>
      <c r="R650" s="199"/>
      <c r="S650" s="242">
        <f t="shared" si="222"/>
        <v>0</v>
      </c>
      <c r="T650" s="210">
        <f t="shared" si="223"/>
        <v>0</v>
      </c>
      <c r="U650" s="196"/>
      <c r="V650" s="225">
        <v>0</v>
      </c>
      <c r="W650" s="226">
        <v>0</v>
      </c>
      <c r="X650" s="227">
        <v>1459184.06</v>
      </c>
      <c r="Y650" s="226">
        <v>1130.6500000000001</v>
      </c>
      <c r="Z650" s="227">
        <v>1458053.41</v>
      </c>
      <c r="AA650" s="228">
        <v>0</v>
      </c>
      <c r="AB650" s="196"/>
      <c r="AC650" s="233">
        <v>0</v>
      </c>
      <c r="AD650" s="234">
        <v>0</v>
      </c>
      <c r="AE650" s="200"/>
      <c r="AF650" s="199"/>
      <c r="AG650" s="242">
        <f t="shared" si="214"/>
        <v>0</v>
      </c>
      <c r="AH650" s="210">
        <f t="shared" si="221"/>
        <v>0</v>
      </c>
      <c r="AI650" s="196"/>
      <c r="AJ650" s="229">
        <f>+N650</f>
        <v>7180</v>
      </c>
      <c r="AK650" s="233">
        <v>0</v>
      </c>
      <c r="AL650" s="234">
        <v>0</v>
      </c>
      <c r="AM650" s="201">
        <f t="shared" si="224"/>
        <v>1459184.06</v>
      </c>
      <c r="AN650" s="209">
        <f t="shared" si="224"/>
        <v>1130.6500000000001</v>
      </c>
      <c r="AO650" s="242">
        <f t="shared" si="219"/>
        <v>1458053.41</v>
      </c>
      <c r="AP650" s="210">
        <f t="shared" si="219"/>
        <v>0</v>
      </c>
      <c r="AQ650" s="7"/>
      <c r="AR650" s="211">
        <f>+ROUND(+SUM(AK650-AL650)-SUM(O650-P650)-SUM(V650-W650)-SUM(AC650-AD650),2)</f>
        <v>0</v>
      </c>
      <c r="AS650" s="212">
        <f>+ROUND(+SUM(AM650-AN650)-SUM(Q650-R650)-SUM(X650-Y650)-SUM(AE650-AF650),2)</f>
        <v>0</v>
      </c>
      <c r="AT650" s="213">
        <f>+ROUND(+SUM(AO650-AP650)-SUM(S650-T650)-SUM(Z650-AA650)-SUM(AG650-AH650),2)</f>
        <v>0</v>
      </c>
      <c r="AU650" s="7"/>
      <c r="AV650" s="7"/>
      <c r="AW650" s="214"/>
      <c r="AX650" s="214"/>
      <c r="AY650" s="7"/>
      <c r="AZ650" s="7"/>
      <c r="BA650" s="7"/>
      <c r="BB650" s="7"/>
      <c r="BC650" s="7"/>
      <c r="BD650" s="7"/>
    </row>
    <row r="651" spans="1:56" x14ac:dyDescent="0.25">
      <c r="A651" s="218">
        <v>7181</v>
      </c>
      <c r="B651" s="220" t="s">
        <v>685</v>
      </c>
      <c r="C651" s="220"/>
      <c r="D651" s="220"/>
      <c r="E651" s="220"/>
      <c r="F651" s="220"/>
      <c r="G651" s="220"/>
      <c r="H651" s="220"/>
      <c r="I651" s="220"/>
      <c r="J651" s="220"/>
      <c r="K651" s="220"/>
      <c r="L651" s="221"/>
      <c r="M651" s="196" t="s">
        <v>56</v>
      </c>
      <c r="N651" s="222">
        <f t="shared" si="212"/>
        <v>7181</v>
      </c>
      <c r="O651" s="233">
        <v>0</v>
      </c>
      <c r="P651" s="234">
        <v>0</v>
      </c>
      <c r="Q651" s="200"/>
      <c r="R651" s="199"/>
      <c r="S651" s="242">
        <f t="shared" si="222"/>
        <v>0</v>
      </c>
      <c r="T651" s="210">
        <f t="shared" si="223"/>
        <v>0</v>
      </c>
      <c r="U651" s="196"/>
      <c r="V651" s="225">
        <v>0</v>
      </c>
      <c r="W651" s="226">
        <v>0</v>
      </c>
      <c r="X651" s="227">
        <v>0</v>
      </c>
      <c r="Y651" s="226">
        <v>0</v>
      </c>
      <c r="Z651" s="227">
        <v>0</v>
      </c>
      <c r="AA651" s="228">
        <v>0</v>
      </c>
      <c r="AB651" s="196"/>
      <c r="AC651" s="233">
        <v>0</v>
      </c>
      <c r="AD651" s="234">
        <v>0</v>
      </c>
      <c r="AE651" s="302"/>
      <c r="AF651" s="224"/>
      <c r="AG651" s="242">
        <f t="shared" si="214"/>
        <v>0</v>
      </c>
      <c r="AH651" s="210">
        <f t="shared" si="221"/>
        <v>0</v>
      </c>
      <c r="AI651" s="196"/>
      <c r="AJ651" s="229">
        <f t="shared" si="211"/>
        <v>7181</v>
      </c>
      <c r="AK651" s="233">
        <v>0</v>
      </c>
      <c r="AL651" s="234">
        <v>0</v>
      </c>
      <c r="AM651" s="201">
        <f t="shared" si="224"/>
        <v>0</v>
      </c>
      <c r="AN651" s="209">
        <f t="shared" si="224"/>
        <v>0</v>
      </c>
      <c r="AO651" s="242">
        <f t="shared" si="219"/>
        <v>0</v>
      </c>
      <c r="AP651" s="210">
        <f t="shared" si="219"/>
        <v>0</v>
      </c>
      <c r="AQ651" s="7"/>
      <c r="AR651" s="211">
        <f t="shared" si="216"/>
        <v>0</v>
      </c>
      <c r="AS651" s="212">
        <f t="shared" si="217"/>
        <v>0</v>
      </c>
      <c r="AT651" s="213">
        <f t="shared" si="218"/>
        <v>0</v>
      </c>
      <c r="AU651" s="7"/>
      <c r="AV651" s="7"/>
      <c r="AW651" s="214"/>
      <c r="AX651" s="214"/>
      <c r="AY651" s="7"/>
      <c r="AZ651" s="7"/>
      <c r="BA651" s="7"/>
      <c r="BB651" s="7"/>
      <c r="BC651" s="7"/>
      <c r="BD651" s="7"/>
    </row>
    <row r="652" spans="1:56" x14ac:dyDescent="0.25">
      <c r="A652" s="218">
        <v>7182</v>
      </c>
      <c r="B652" s="219" t="s">
        <v>686</v>
      </c>
      <c r="C652" s="220"/>
      <c r="D652" s="220"/>
      <c r="E652" s="220"/>
      <c r="F652" s="220"/>
      <c r="G652" s="220"/>
      <c r="H652" s="220"/>
      <c r="I652" s="220"/>
      <c r="J652" s="220"/>
      <c r="K652" s="220"/>
      <c r="L652" s="221"/>
      <c r="M652" s="196" t="s">
        <v>56</v>
      </c>
      <c r="N652" s="222">
        <f t="shared" si="212"/>
        <v>7182</v>
      </c>
      <c r="O652" s="233">
        <v>0</v>
      </c>
      <c r="P652" s="234">
        <v>0</v>
      </c>
      <c r="Q652" s="200"/>
      <c r="R652" s="199"/>
      <c r="S652" s="242">
        <f>+IF(ABS(+O652+Q652)&gt;=ABS(P652+R652),+O652-P652+Q652-R652,0)</f>
        <v>0</v>
      </c>
      <c r="T652" s="210">
        <f>+IF(ABS(+O652+Q652)&lt;=ABS(P652+R652),-O652+P652-Q652+R652,0)</f>
        <v>0</v>
      </c>
      <c r="U652" s="196"/>
      <c r="V652" s="225">
        <v>0</v>
      </c>
      <c r="W652" s="226">
        <v>0</v>
      </c>
      <c r="X652" s="227">
        <v>0</v>
      </c>
      <c r="Y652" s="226">
        <v>0</v>
      </c>
      <c r="Z652" s="227">
        <v>0</v>
      </c>
      <c r="AA652" s="228">
        <v>0</v>
      </c>
      <c r="AB652" s="196"/>
      <c r="AC652" s="233">
        <v>0</v>
      </c>
      <c r="AD652" s="234">
        <v>0</v>
      </c>
      <c r="AE652" s="302"/>
      <c r="AF652" s="224"/>
      <c r="AG652" s="242">
        <f>+IF(ABS(+AC652+AE652)&gt;=ABS(AD652+AF652),+AC652-AD652+AE652-AF652,0)</f>
        <v>0</v>
      </c>
      <c r="AH652" s="210">
        <f>+IF(ABS(+AC652+AE652)&lt;=ABS(AD652+AF652),-AC652+AD652-AE652+AF652,0)</f>
        <v>0</v>
      </c>
      <c r="AI652" s="196"/>
      <c r="AJ652" s="229">
        <f t="shared" si="211"/>
        <v>7182</v>
      </c>
      <c r="AK652" s="233">
        <v>0</v>
      </c>
      <c r="AL652" s="234">
        <v>0</v>
      </c>
      <c r="AM652" s="201">
        <f>+ROUND(+Q652+X652+AE652,2)</f>
        <v>0</v>
      </c>
      <c r="AN652" s="209">
        <f>+ROUND(+R652+Y652+AF652,2)</f>
        <v>0</v>
      </c>
      <c r="AO652" s="242">
        <f t="shared" si="219"/>
        <v>0</v>
      </c>
      <c r="AP652" s="210">
        <f t="shared" si="219"/>
        <v>0</v>
      </c>
      <c r="AQ652" s="7"/>
      <c r="AR652" s="211">
        <f t="shared" si="216"/>
        <v>0</v>
      </c>
      <c r="AS652" s="212">
        <f t="shared" si="217"/>
        <v>0</v>
      </c>
      <c r="AT652" s="213">
        <f t="shared" si="218"/>
        <v>0</v>
      </c>
      <c r="AU652" s="7"/>
      <c r="AV652" s="7"/>
      <c r="AW652" s="214"/>
      <c r="AX652" s="214"/>
      <c r="AY652" s="7"/>
      <c r="AZ652" s="7"/>
      <c r="BA652" s="7"/>
      <c r="BB652" s="7"/>
      <c r="BC652" s="7"/>
      <c r="BD652" s="7"/>
    </row>
    <row r="653" spans="1:56" x14ac:dyDescent="0.25">
      <c r="A653" s="218">
        <v>7189</v>
      </c>
      <c r="B653" s="220" t="s">
        <v>687</v>
      </c>
      <c r="C653" s="220"/>
      <c r="D653" s="220"/>
      <c r="E653" s="220"/>
      <c r="F653" s="220"/>
      <c r="G653" s="220"/>
      <c r="H653" s="220"/>
      <c r="I653" s="220"/>
      <c r="J653" s="220"/>
      <c r="K653" s="220"/>
      <c r="L653" s="221"/>
      <c r="M653" s="196" t="s">
        <v>56</v>
      </c>
      <c r="N653" s="222">
        <f t="shared" si="212"/>
        <v>7189</v>
      </c>
      <c r="O653" s="233">
        <v>0</v>
      </c>
      <c r="P653" s="234">
        <v>0</v>
      </c>
      <c r="Q653" s="200"/>
      <c r="R653" s="199"/>
      <c r="S653" s="242">
        <f t="shared" si="222"/>
        <v>0</v>
      </c>
      <c r="T653" s="210">
        <f t="shared" si="223"/>
        <v>0</v>
      </c>
      <c r="U653" s="196"/>
      <c r="V653" s="225">
        <v>0</v>
      </c>
      <c r="W653" s="226">
        <v>0</v>
      </c>
      <c r="X653" s="227">
        <v>0</v>
      </c>
      <c r="Y653" s="226">
        <v>0</v>
      </c>
      <c r="Z653" s="227">
        <v>0</v>
      </c>
      <c r="AA653" s="228">
        <v>0</v>
      </c>
      <c r="AB653" s="196"/>
      <c r="AC653" s="233">
        <v>0</v>
      </c>
      <c r="AD653" s="234">
        <v>0</v>
      </c>
      <c r="AE653" s="200"/>
      <c r="AF653" s="199"/>
      <c r="AG653" s="242">
        <f t="shared" si="214"/>
        <v>0</v>
      </c>
      <c r="AH653" s="210">
        <f t="shared" si="221"/>
        <v>0</v>
      </c>
      <c r="AI653" s="196"/>
      <c r="AJ653" s="229">
        <f t="shared" si="211"/>
        <v>7189</v>
      </c>
      <c r="AK653" s="233">
        <v>0</v>
      </c>
      <c r="AL653" s="234">
        <v>0</v>
      </c>
      <c r="AM653" s="201">
        <f t="shared" si="224"/>
        <v>0</v>
      </c>
      <c r="AN653" s="209">
        <f t="shared" si="224"/>
        <v>0</v>
      </c>
      <c r="AO653" s="242">
        <f t="shared" si="219"/>
        <v>0</v>
      </c>
      <c r="AP653" s="210">
        <f t="shared" si="219"/>
        <v>0</v>
      </c>
      <c r="AQ653" s="7"/>
      <c r="AR653" s="211">
        <f t="shared" si="216"/>
        <v>0</v>
      </c>
      <c r="AS653" s="212">
        <f t="shared" si="217"/>
        <v>0</v>
      </c>
      <c r="AT653" s="213">
        <f t="shared" si="218"/>
        <v>0</v>
      </c>
      <c r="AU653" s="7"/>
      <c r="AV653" s="7"/>
      <c r="AW653" s="214"/>
      <c r="AX653" s="214"/>
      <c r="AY653" s="7"/>
      <c r="AZ653" s="7"/>
      <c r="BA653" s="7"/>
      <c r="BB653" s="7"/>
      <c r="BC653" s="7"/>
      <c r="BD653" s="7"/>
    </row>
    <row r="654" spans="1:56" x14ac:dyDescent="0.25">
      <c r="A654" s="218">
        <v>7190</v>
      </c>
      <c r="B654" s="336" t="s">
        <v>688</v>
      </c>
      <c r="C654" s="220"/>
      <c r="D654" s="220"/>
      <c r="E654" s="220"/>
      <c r="F654" s="220"/>
      <c r="G654" s="220"/>
      <c r="H654" s="220"/>
      <c r="I654" s="220"/>
      <c r="J654" s="220"/>
      <c r="K654" s="220"/>
      <c r="L654" s="221"/>
      <c r="M654" s="196" t="s">
        <v>56</v>
      </c>
      <c r="N654" s="222">
        <f>+A654</f>
        <v>7190</v>
      </c>
      <c r="O654" s="233">
        <v>0</v>
      </c>
      <c r="P654" s="234">
        <v>0</v>
      </c>
      <c r="Q654" s="200"/>
      <c r="R654" s="199"/>
      <c r="S654" s="242">
        <f>+IF(ABS(+O654+Q654)&gt;=ABS(P654+R654),+O654-P654+Q654-R654,0)</f>
        <v>0</v>
      </c>
      <c r="T654" s="210">
        <f>+IF(ABS(+O654+Q654)&lt;=ABS(P654+R654),-O654+P654-Q654+R654,0)</f>
        <v>0</v>
      </c>
      <c r="U654" s="196"/>
      <c r="V654" s="225">
        <v>0</v>
      </c>
      <c r="W654" s="226">
        <v>0</v>
      </c>
      <c r="X654" s="227">
        <v>0</v>
      </c>
      <c r="Y654" s="226">
        <v>0</v>
      </c>
      <c r="Z654" s="227">
        <v>0</v>
      </c>
      <c r="AA654" s="228">
        <v>0</v>
      </c>
      <c r="AB654" s="196"/>
      <c r="AC654" s="233">
        <v>0</v>
      </c>
      <c r="AD654" s="234">
        <v>0</v>
      </c>
      <c r="AE654" s="200"/>
      <c r="AF654" s="199"/>
      <c r="AG654" s="242">
        <f>+IF(ABS(+AC654+AE654)&gt;=ABS(AD654+AF654),+AC654-AD654+AE654-AF654,0)</f>
        <v>0</v>
      </c>
      <c r="AH654" s="210">
        <f>+IF(ABS(+AC654+AE654)&lt;=ABS(AD654+AF654),-AC654+AD654-AE654+AF654,0)</f>
        <v>0</v>
      </c>
      <c r="AI654" s="196"/>
      <c r="AJ654" s="229">
        <f>+N654</f>
        <v>7190</v>
      </c>
      <c r="AK654" s="233">
        <v>0</v>
      </c>
      <c r="AL654" s="234">
        <v>0</v>
      </c>
      <c r="AM654" s="201">
        <f>+ROUND(+Q654+X654+AE654,2)</f>
        <v>0</v>
      </c>
      <c r="AN654" s="209">
        <f>+ROUND(+R654+Y654+AF654,2)</f>
        <v>0</v>
      </c>
      <c r="AO654" s="242">
        <f t="shared" si="219"/>
        <v>0</v>
      </c>
      <c r="AP654" s="210">
        <f t="shared" si="219"/>
        <v>0</v>
      </c>
      <c r="AQ654" s="7"/>
      <c r="AR654" s="211">
        <f>+ROUND(+SUM(AK654-AL654)-SUM(O654-P654)-SUM(V654-W654)-SUM(AC654-AD654),2)</f>
        <v>0</v>
      </c>
      <c r="AS654" s="212">
        <f>+ROUND(+SUM(AM654-AN654)-SUM(Q654-R654)-SUM(X654-Y654)-SUM(AE654-AF654),2)</f>
        <v>0</v>
      </c>
      <c r="AT654" s="213">
        <f>+ROUND(+SUM(AO654-AP654)-SUM(S654-T654)-SUM(Z654-AA654)-SUM(AG654-AH654),2)</f>
        <v>0</v>
      </c>
      <c r="AU654" s="7"/>
      <c r="AV654" s="7"/>
      <c r="AW654" s="214"/>
      <c r="AX654" s="214"/>
      <c r="AY654" s="7"/>
      <c r="AZ654" s="7"/>
      <c r="BA654" s="7"/>
      <c r="BB654" s="7"/>
      <c r="BC654" s="7"/>
      <c r="BD654" s="7"/>
    </row>
    <row r="655" spans="1:56" x14ac:dyDescent="0.25">
      <c r="A655" s="218">
        <v>7191</v>
      </c>
      <c r="B655" s="336" t="s">
        <v>689</v>
      </c>
      <c r="C655" s="220"/>
      <c r="D655" s="220"/>
      <c r="E655" s="220"/>
      <c r="F655" s="220"/>
      <c r="G655" s="220"/>
      <c r="H655" s="220"/>
      <c r="I655" s="220"/>
      <c r="J655" s="220"/>
      <c r="K655" s="220"/>
      <c r="L655" s="221"/>
      <c r="M655" s="196" t="s">
        <v>56</v>
      </c>
      <c r="N655" s="222">
        <f t="shared" si="212"/>
        <v>7191</v>
      </c>
      <c r="O655" s="233">
        <v>0</v>
      </c>
      <c r="P655" s="234">
        <v>0</v>
      </c>
      <c r="Q655" s="200"/>
      <c r="R655" s="199"/>
      <c r="S655" s="242">
        <f t="shared" si="222"/>
        <v>0</v>
      </c>
      <c r="T655" s="210">
        <f t="shared" si="223"/>
        <v>0</v>
      </c>
      <c r="U655" s="196"/>
      <c r="V655" s="225">
        <v>0</v>
      </c>
      <c r="W655" s="226">
        <v>0</v>
      </c>
      <c r="X655" s="227">
        <v>0</v>
      </c>
      <c r="Y655" s="226">
        <v>0</v>
      </c>
      <c r="Z655" s="227">
        <v>0</v>
      </c>
      <c r="AA655" s="228">
        <v>0</v>
      </c>
      <c r="AB655" s="196"/>
      <c r="AC655" s="233">
        <v>0</v>
      </c>
      <c r="AD655" s="234">
        <v>0</v>
      </c>
      <c r="AE655" s="302"/>
      <c r="AF655" s="224"/>
      <c r="AG655" s="242">
        <f t="shared" si="214"/>
        <v>0</v>
      </c>
      <c r="AH655" s="210">
        <f t="shared" si="221"/>
        <v>0</v>
      </c>
      <c r="AI655" s="196"/>
      <c r="AJ655" s="229">
        <f t="shared" si="211"/>
        <v>7191</v>
      </c>
      <c r="AK655" s="233">
        <v>0</v>
      </c>
      <c r="AL655" s="234">
        <v>0</v>
      </c>
      <c r="AM655" s="201">
        <f t="shared" si="224"/>
        <v>0</v>
      </c>
      <c r="AN655" s="209">
        <f t="shared" si="224"/>
        <v>0</v>
      </c>
      <c r="AO655" s="242">
        <f t="shared" si="219"/>
        <v>0</v>
      </c>
      <c r="AP655" s="210">
        <f t="shared" si="219"/>
        <v>0</v>
      </c>
      <c r="AQ655" s="7"/>
      <c r="AR655" s="211">
        <f t="shared" si="216"/>
        <v>0</v>
      </c>
      <c r="AS655" s="212">
        <f t="shared" si="217"/>
        <v>0</v>
      </c>
      <c r="AT655" s="213">
        <f t="shared" si="218"/>
        <v>0</v>
      </c>
      <c r="AU655" s="7"/>
      <c r="AV655" s="7"/>
      <c r="AW655" s="214"/>
      <c r="AX655" s="214"/>
      <c r="AY655" s="7"/>
      <c r="AZ655" s="7"/>
      <c r="BA655" s="7"/>
      <c r="BB655" s="7"/>
      <c r="BC655" s="7"/>
      <c r="BD655" s="7"/>
    </row>
    <row r="656" spans="1:56" x14ac:dyDescent="0.25">
      <c r="A656" s="218">
        <v>7192</v>
      </c>
      <c r="B656" s="336" t="s">
        <v>690</v>
      </c>
      <c r="C656" s="220"/>
      <c r="D656" s="220"/>
      <c r="E656" s="220"/>
      <c r="F656" s="220"/>
      <c r="G656" s="220"/>
      <c r="H656" s="220"/>
      <c r="I656" s="220"/>
      <c r="J656" s="220"/>
      <c r="K656" s="220"/>
      <c r="L656" s="221"/>
      <c r="M656" s="196" t="s">
        <v>56</v>
      </c>
      <c r="N656" s="222">
        <f t="shared" si="212"/>
        <v>7192</v>
      </c>
      <c r="O656" s="233">
        <v>0</v>
      </c>
      <c r="P656" s="234">
        <v>0</v>
      </c>
      <c r="Q656" s="200"/>
      <c r="R656" s="199"/>
      <c r="S656" s="242">
        <f t="shared" si="222"/>
        <v>0</v>
      </c>
      <c r="T656" s="210">
        <f t="shared" si="223"/>
        <v>0</v>
      </c>
      <c r="U656" s="196"/>
      <c r="V656" s="225">
        <v>0</v>
      </c>
      <c r="W656" s="226">
        <v>0</v>
      </c>
      <c r="X656" s="227">
        <v>0</v>
      </c>
      <c r="Y656" s="226">
        <v>0</v>
      </c>
      <c r="Z656" s="227">
        <v>0</v>
      </c>
      <c r="AA656" s="228">
        <v>0</v>
      </c>
      <c r="AB656" s="196"/>
      <c r="AC656" s="233">
        <v>0</v>
      </c>
      <c r="AD656" s="234">
        <v>0</v>
      </c>
      <c r="AE656" s="302"/>
      <c r="AF656" s="224"/>
      <c r="AG656" s="242">
        <f t="shared" si="214"/>
        <v>0</v>
      </c>
      <c r="AH656" s="210">
        <f t="shared" si="221"/>
        <v>0</v>
      </c>
      <c r="AI656" s="196"/>
      <c r="AJ656" s="229">
        <f t="shared" si="211"/>
        <v>7192</v>
      </c>
      <c r="AK656" s="233">
        <v>0</v>
      </c>
      <c r="AL656" s="234">
        <v>0</v>
      </c>
      <c r="AM656" s="201">
        <f t="shared" si="224"/>
        <v>0</v>
      </c>
      <c r="AN656" s="209">
        <f t="shared" si="224"/>
        <v>0</v>
      </c>
      <c r="AO656" s="242">
        <f t="shared" si="219"/>
        <v>0</v>
      </c>
      <c r="AP656" s="210">
        <f t="shared" si="219"/>
        <v>0</v>
      </c>
      <c r="AQ656" s="7"/>
      <c r="AR656" s="211">
        <f t="shared" si="216"/>
        <v>0</v>
      </c>
      <c r="AS656" s="212">
        <f t="shared" si="217"/>
        <v>0</v>
      </c>
      <c r="AT656" s="213">
        <f t="shared" si="218"/>
        <v>0</v>
      </c>
      <c r="AU656" s="7"/>
      <c r="AV656" s="7"/>
      <c r="AW656" s="214"/>
      <c r="AX656" s="214"/>
      <c r="AY656" s="7"/>
      <c r="AZ656" s="7"/>
      <c r="BA656" s="7"/>
      <c r="BB656" s="7"/>
      <c r="BC656" s="7"/>
      <c r="BD656" s="7"/>
    </row>
    <row r="657" spans="1:56" x14ac:dyDescent="0.25">
      <c r="A657" s="218">
        <v>7198</v>
      </c>
      <c r="B657" s="336" t="s">
        <v>691</v>
      </c>
      <c r="C657" s="220"/>
      <c r="D657" s="220"/>
      <c r="E657" s="220"/>
      <c r="F657" s="220"/>
      <c r="G657" s="220"/>
      <c r="H657" s="220"/>
      <c r="I657" s="220"/>
      <c r="J657" s="220"/>
      <c r="K657" s="220"/>
      <c r="L657" s="221"/>
      <c r="M657" s="196" t="s">
        <v>56</v>
      </c>
      <c r="N657" s="222">
        <f>+A657</f>
        <v>7198</v>
      </c>
      <c r="O657" s="233">
        <v>0</v>
      </c>
      <c r="P657" s="234">
        <v>0</v>
      </c>
      <c r="Q657" s="200"/>
      <c r="R657" s="199"/>
      <c r="S657" s="242">
        <f>+IF(ABS(+O657+Q657)&gt;=ABS(P657+R657),+O657-P657+Q657-R657,0)</f>
        <v>0</v>
      </c>
      <c r="T657" s="210">
        <f>+IF(ABS(+O657+Q657)&lt;=ABS(P657+R657),-O657+P657-Q657+R657,0)</f>
        <v>0</v>
      </c>
      <c r="U657" s="196"/>
      <c r="V657" s="225">
        <v>0</v>
      </c>
      <c r="W657" s="226">
        <v>0</v>
      </c>
      <c r="X657" s="227">
        <v>0</v>
      </c>
      <c r="Y657" s="226">
        <v>0</v>
      </c>
      <c r="Z657" s="227">
        <v>0</v>
      </c>
      <c r="AA657" s="228">
        <v>0</v>
      </c>
      <c r="AB657" s="196"/>
      <c r="AC657" s="233">
        <v>0</v>
      </c>
      <c r="AD657" s="234">
        <v>0</v>
      </c>
      <c r="AE657" s="200"/>
      <c r="AF657" s="199"/>
      <c r="AG657" s="242">
        <f>+IF(ABS(+AC657+AE657)&gt;=ABS(AD657+AF657),+AC657-AD657+AE657-AF657,0)</f>
        <v>0</v>
      </c>
      <c r="AH657" s="210">
        <f>+IF(ABS(+AC657+AE657)&lt;=ABS(AD657+AF657),-AC657+AD657-AE657+AF657,0)</f>
        <v>0</v>
      </c>
      <c r="AI657" s="196"/>
      <c r="AJ657" s="229">
        <f t="shared" si="211"/>
        <v>7198</v>
      </c>
      <c r="AK657" s="233">
        <v>0</v>
      </c>
      <c r="AL657" s="234">
        <v>0</v>
      </c>
      <c r="AM657" s="201">
        <f t="shared" si="224"/>
        <v>0</v>
      </c>
      <c r="AN657" s="209">
        <f t="shared" si="224"/>
        <v>0</v>
      </c>
      <c r="AO657" s="242">
        <f t="shared" si="219"/>
        <v>0</v>
      </c>
      <c r="AP657" s="210">
        <f t="shared" si="219"/>
        <v>0</v>
      </c>
      <c r="AQ657" s="7"/>
      <c r="AR657" s="211">
        <f t="shared" si="216"/>
        <v>0</v>
      </c>
      <c r="AS657" s="212">
        <f t="shared" si="217"/>
        <v>0</v>
      </c>
      <c r="AT657" s="213">
        <f t="shared" si="218"/>
        <v>0</v>
      </c>
      <c r="AU657" s="7"/>
      <c r="AV657" s="7"/>
      <c r="AW657" s="214"/>
      <c r="AX657" s="214"/>
      <c r="AY657" s="7"/>
      <c r="AZ657" s="7"/>
      <c r="BA657" s="7"/>
      <c r="BB657" s="7"/>
      <c r="BC657" s="7"/>
      <c r="BD657" s="7"/>
    </row>
    <row r="658" spans="1:56" x14ac:dyDescent="0.25">
      <c r="A658" s="218">
        <v>7199</v>
      </c>
      <c r="B658" s="336" t="s">
        <v>692</v>
      </c>
      <c r="C658" s="220"/>
      <c r="D658" s="220"/>
      <c r="E658" s="220"/>
      <c r="F658" s="220"/>
      <c r="G658" s="220"/>
      <c r="H658" s="220"/>
      <c r="I658" s="220"/>
      <c r="J658" s="220"/>
      <c r="K658" s="220"/>
      <c r="L658" s="221"/>
      <c r="M658" s="196" t="s">
        <v>56</v>
      </c>
      <c r="N658" s="222">
        <f t="shared" si="212"/>
        <v>7199</v>
      </c>
      <c r="O658" s="233">
        <v>0</v>
      </c>
      <c r="P658" s="234">
        <v>0</v>
      </c>
      <c r="Q658" s="200"/>
      <c r="R658" s="199"/>
      <c r="S658" s="242">
        <f t="shared" si="222"/>
        <v>0</v>
      </c>
      <c r="T658" s="210">
        <f t="shared" si="223"/>
        <v>0</v>
      </c>
      <c r="U658" s="196"/>
      <c r="V658" s="225">
        <v>0</v>
      </c>
      <c r="W658" s="226">
        <v>0</v>
      </c>
      <c r="X658" s="227">
        <v>31865.97</v>
      </c>
      <c r="Y658" s="226">
        <v>32059.79</v>
      </c>
      <c r="Z658" s="227">
        <v>0</v>
      </c>
      <c r="AA658" s="228">
        <v>193.81999999999971</v>
      </c>
      <c r="AB658" s="196"/>
      <c r="AC658" s="233">
        <v>0</v>
      </c>
      <c r="AD658" s="234">
        <v>0</v>
      </c>
      <c r="AE658" s="200"/>
      <c r="AF658" s="199"/>
      <c r="AG658" s="242">
        <f t="shared" si="214"/>
        <v>0</v>
      </c>
      <c r="AH658" s="210">
        <f t="shared" si="221"/>
        <v>0</v>
      </c>
      <c r="AI658" s="196"/>
      <c r="AJ658" s="229">
        <f t="shared" si="211"/>
        <v>7199</v>
      </c>
      <c r="AK658" s="233">
        <v>0</v>
      </c>
      <c r="AL658" s="234">
        <v>0</v>
      </c>
      <c r="AM658" s="201">
        <f t="shared" si="224"/>
        <v>31865.97</v>
      </c>
      <c r="AN658" s="209">
        <f t="shared" si="224"/>
        <v>32059.79</v>
      </c>
      <c r="AO658" s="242">
        <f t="shared" si="219"/>
        <v>0</v>
      </c>
      <c r="AP658" s="210">
        <f t="shared" si="219"/>
        <v>193.81999999999971</v>
      </c>
      <c r="AQ658" s="7"/>
      <c r="AR658" s="211">
        <f t="shared" si="216"/>
        <v>0</v>
      </c>
      <c r="AS658" s="212">
        <f t="shared" si="217"/>
        <v>0</v>
      </c>
      <c r="AT658" s="213">
        <f t="shared" si="218"/>
        <v>0</v>
      </c>
      <c r="AU658" s="7"/>
      <c r="AV658" s="7"/>
      <c r="AW658" s="214"/>
      <c r="AX658" s="214"/>
      <c r="AY658" s="7"/>
      <c r="AZ658" s="7"/>
      <c r="BA658" s="7"/>
      <c r="BB658" s="7"/>
      <c r="BC658" s="7"/>
      <c r="BD658" s="7"/>
    </row>
    <row r="659" spans="1:56" x14ac:dyDescent="0.25">
      <c r="A659" s="218">
        <v>7200</v>
      </c>
      <c r="B659" s="220" t="s">
        <v>693</v>
      </c>
      <c r="C659" s="220"/>
      <c r="D659" s="220"/>
      <c r="E659" s="220"/>
      <c r="F659" s="220"/>
      <c r="G659" s="220"/>
      <c r="H659" s="220"/>
      <c r="I659" s="220"/>
      <c r="J659" s="220"/>
      <c r="K659" s="220"/>
      <c r="L659" s="221"/>
      <c r="M659" s="196" t="s">
        <v>56</v>
      </c>
      <c r="N659" s="222">
        <f t="shared" si="212"/>
        <v>7200</v>
      </c>
      <c r="O659" s="233">
        <v>0</v>
      </c>
      <c r="P659" s="234">
        <v>0</v>
      </c>
      <c r="Q659" s="200"/>
      <c r="R659" s="199"/>
      <c r="S659" s="242">
        <f t="shared" si="222"/>
        <v>0</v>
      </c>
      <c r="T659" s="210">
        <f t="shared" si="223"/>
        <v>0</v>
      </c>
      <c r="U659" s="196"/>
      <c r="V659" s="225">
        <v>0</v>
      </c>
      <c r="W659" s="226">
        <v>0</v>
      </c>
      <c r="X659" s="227">
        <v>0</v>
      </c>
      <c r="Y659" s="226">
        <v>0</v>
      </c>
      <c r="Z659" s="227">
        <v>0</v>
      </c>
      <c r="AA659" s="228">
        <v>0</v>
      </c>
      <c r="AB659" s="196"/>
      <c r="AC659" s="233">
        <v>0</v>
      </c>
      <c r="AD659" s="234">
        <v>0</v>
      </c>
      <c r="AE659" s="302"/>
      <c r="AF659" s="224"/>
      <c r="AG659" s="242">
        <f t="shared" si="214"/>
        <v>0</v>
      </c>
      <c r="AH659" s="210">
        <f t="shared" si="221"/>
        <v>0</v>
      </c>
      <c r="AI659" s="196"/>
      <c r="AJ659" s="229">
        <f t="shared" si="211"/>
        <v>7200</v>
      </c>
      <c r="AK659" s="233">
        <v>0</v>
      </c>
      <c r="AL659" s="234">
        <v>0</v>
      </c>
      <c r="AM659" s="201">
        <f t="shared" si="224"/>
        <v>0</v>
      </c>
      <c r="AN659" s="209">
        <f t="shared" si="224"/>
        <v>0</v>
      </c>
      <c r="AO659" s="242">
        <f t="shared" si="219"/>
        <v>0</v>
      </c>
      <c r="AP659" s="210">
        <f t="shared" si="219"/>
        <v>0</v>
      </c>
      <c r="AQ659" s="7"/>
      <c r="AR659" s="211">
        <f t="shared" si="216"/>
        <v>0</v>
      </c>
      <c r="AS659" s="212">
        <f t="shared" si="217"/>
        <v>0</v>
      </c>
      <c r="AT659" s="213">
        <f t="shared" si="218"/>
        <v>0</v>
      </c>
      <c r="AU659" s="7"/>
      <c r="AV659" s="7"/>
      <c r="AW659" s="214"/>
      <c r="AX659" s="214"/>
      <c r="AY659" s="7"/>
      <c r="AZ659" s="7"/>
      <c r="BA659" s="7"/>
      <c r="BB659" s="7"/>
      <c r="BC659" s="7"/>
      <c r="BD659" s="7"/>
    </row>
    <row r="660" spans="1:56" x14ac:dyDescent="0.25">
      <c r="A660" s="218">
        <v>7211</v>
      </c>
      <c r="B660" s="336" t="s">
        <v>694</v>
      </c>
      <c r="C660" s="220"/>
      <c r="D660" s="220"/>
      <c r="E660" s="220"/>
      <c r="F660" s="220"/>
      <c r="G660" s="220"/>
      <c r="H660" s="220"/>
      <c r="I660" s="220"/>
      <c r="J660" s="220"/>
      <c r="K660" s="220"/>
      <c r="L660" s="221"/>
      <c r="M660" s="196" t="s">
        <v>56</v>
      </c>
      <c r="N660" s="222">
        <f t="shared" si="212"/>
        <v>7211</v>
      </c>
      <c r="O660" s="233">
        <v>0</v>
      </c>
      <c r="P660" s="234">
        <v>0</v>
      </c>
      <c r="Q660" s="200"/>
      <c r="R660" s="199"/>
      <c r="S660" s="242">
        <f t="shared" si="222"/>
        <v>0</v>
      </c>
      <c r="T660" s="210">
        <f t="shared" si="223"/>
        <v>0</v>
      </c>
      <c r="U660" s="196"/>
      <c r="V660" s="225">
        <v>0</v>
      </c>
      <c r="W660" s="226">
        <v>0</v>
      </c>
      <c r="X660" s="227">
        <v>0</v>
      </c>
      <c r="Y660" s="226">
        <v>0</v>
      </c>
      <c r="Z660" s="227">
        <v>0</v>
      </c>
      <c r="AA660" s="228">
        <v>0</v>
      </c>
      <c r="AB660" s="196"/>
      <c r="AC660" s="233">
        <v>0</v>
      </c>
      <c r="AD660" s="234">
        <v>0</v>
      </c>
      <c r="AE660" s="302"/>
      <c r="AF660" s="224"/>
      <c r="AG660" s="242">
        <f t="shared" si="214"/>
        <v>0</v>
      </c>
      <c r="AH660" s="210">
        <f t="shared" si="221"/>
        <v>0</v>
      </c>
      <c r="AI660" s="196"/>
      <c r="AJ660" s="229">
        <f t="shared" si="211"/>
        <v>7211</v>
      </c>
      <c r="AK660" s="233">
        <v>0</v>
      </c>
      <c r="AL660" s="234">
        <v>0</v>
      </c>
      <c r="AM660" s="201">
        <f t="shared" si="224"/>
        <v>0</v>
      </c>
      <c r="AN660" s="209">
        <f t="shared" si="224"/>
        <v>0</v>
      </c>
      <c r="AO660" s="242">
        <f t="shared" si="219"/>
        <v>0</v>
      </c>
      <c r="AP660" s="210">
        <f t="shared" si="219"/>
        <v>0</v>
      </c>
      <c r="AQ660" s="7"/>
      <c r="AR660" s="211">
        <f t="shared" si="216"/>
        <v>0</v>
      </c>
      <c r="AS660" s="212">
        <f t="shared" si="217"/>
        <v>0</v>
      </c>
      <c r="AT660" s="213">
        <f t="shared" si="218"/>
        <v>0</v>
      </c>
      <c r="AU660" s="7"/>
      <c r="AV660" s="7"/>
      <c r="AW660" s="214"/>
      <c r="AX660" s="214"/>
      <c r="AY660" s="7"/>
      <c r="AZ660" s="7"/>
      <c r="BA660" s="7"/>
      <c r="BB660" s="7"/>
      <c r="BC660" s="7"/>
      <c r="BD660" s="7"/>
    </row>
    <row r="661" spans="1:56" x14ac:dyDescent="0.25">
      <c r="A661" s="218">
        <v>7212</v>
      </c>
      <c r="B661" s="336" t="s">
        <v>695</v>
      </c>
      <c r="C661" s="220"/>
      <c r="D661" s="220"/>
      <c r="E661" s="220"/>
      <c r="F661" s="220"/>
      <c r="G661" s="220"/>
      <c r="H661" s="220"/>
      <c r="I661" s="220"/>
      <c r="J661" s="220"/>
      <c r="K661" s="220"/>
      <c r="L661" s="221"/>
      <c r="M661" s="196" t="s">
        <v>56</v>
      </c>
      <c r="N661" s="222">
        <f t="shared" si="212"/>
        <v>7212</v>
      </c>
      <c r="O661" s="233">
        <v>0</v>
      </c>
      <c r="P661" s="234">
        <v>0</v>
      </c>
      <c r="Q661" s="200"/>
      <c r="R661" s="199"/>
      <c r="S661" s="242">
        <f t="shared" si="222"/>
        <v>0</v>
      </c>
      <c r="T661" s="210">
        <f t="shared" si="223"/>
        <v>0</v>
      </c>
      <c r="U661" s="196"/>
      <c r="V661" s="225">
        <v>0</v>
      </c>
      <c r="W661" s="226">
        <v>0</v>
      </c>
      <c r="X661" s="227">
        <v>0</v>
      </c>
      <c r="Y661" s="226">
        <v>0</v>
      </c>
      <c r="Z661" s="227">
        <v>0</v>
      </c>
      <c r="AA661" s="228">
        <v>0</v>
      </c>
      <c r="AB661" s="196"/>
      <c r="AC661" s="233">
        <v>0</v>
      </c>
      <c r="AD661" s="234">
        <v>0</v>
      </c>
      <c r="AE661" s="200"/>
      <c r="AF661" s="199"/>
      <c r="AG661" s="242">
        <f t="shared" si="214"/>
        <v>0</v>
      </c>
      <c r="AH661" s="210">
        <f t="shared" si="221"/>
        <v>0</v>
      </c>
      <c r="AI661" s="196"/>
      <c r="AJ661" s="229">
        <f t="shared" ref="AJ661:AJ740" si="225">+N661</f>
        <v>7212</v>
      </c>
      <c r="AK661" s="233">
        <v>0</v>
      </c>
      <c r="AL661" s="234">
        <v>0</v>
      </c>
      <c r="AM661" s="201">
        <f t="shared" si="224"/>
        <v>0</v>
      </c>
      <c r="AN661" s="209">
        <f t="shared" si="224"/>
        <v>0</v>
      </c>
      <c r="AO661" s="242">
        <f t="shared" si="219"/>
        <v>0</v>
      </c>
      <c r="AP661" s="210">
        <f t="shared" si="219"/>
        <v>0</v>
      </c>
      <c r="AQ661" s="7"/>
      <c r="AR661" s="211">
        <f t="shared" si="216"/>
        <v>0</v>
      </c>
      <c r="AS661" s="212">
        <f t="shared" si="217"/>
        <v>0</v>
      </c>
      <c r="AT661" s="213">
        <f t="shared" si="218"/>
        <v>0</v>
      </c>
      <c r="AU661" s="7"/>
      <c r="AV661" s="7"/>
      <c r="AW661" s="214"/>
      <c r="AX661" s="214"/>
      <c r="AY661" s="7"/>
      <c r="AZ661" s="7"/>
      <c r="BA661" s="7"/>
      <c r="BB661" s="7"/>
      <c r="BC661" s="7"/>
      <c r="BD661" s="7"/>
    </row>
    <row r="662" spans="1:56" x14ac:dyDescent="0.25">
      <c r="A662" s="218">
        <v>7215</v>
      </c>
      <c r="B662" s="336" t="s">
        <v>696</v>
      </c>
      <c r="C662" s="220"/>
      <c r="D662" s="220"/>
      <c r="E662" s="220"/>
      <c r="F662" s="220"/>
      <c r="G662" s="220"/>
      <c r="H662" s="220"/>
      <c r="I662" s="220"/>
      <c r="J662" s="220"/>
      <c r="K662" s="220"/>
      <c r="L662" s="221"/>
      <c r="M662" s="196" t="s">
        <v>56</v>
      </c>
      <c r="N662" s="222">
        <f t="shared" si="212"/>
        <v>7215</v>
      </c>
      <c r="O662" s="233">
        <v>0</v>
      </c>
      <c r="P662" s="234">
        <v>0</v>
      </c>
      <c r="Q662" s="200"/>
      <c r="R662" s="199"/>
      <c r="S662" s="242">
        <f t="shared" si="222"/>
        <v>0</v>
      </c>
      <c r="T662" s="210">
        <f t="shared" si="223"/>
        <v>0</v>
      </c>
      <c r="U662" s="196"/>
      <c r="V662" s="225">
        <v>0</v>
      </c>
      <c r="W662" s="226">
        <v>0</v>
      </c>
      <c r="X662" s="227">
        <v>0</v>
      </c>
      <c r="Y662" s="226">
        <v>0</v>
      </c>
      <c r="Z662" s="227">
        <v>0</v>
      </c>
      <c r="AA662" s="228">
        <v>0</v>
      </c>
      <c r="AB662" s="196"/>
      <c r="AC662" s="233">
        <v>0</v>
      </c>
      <c r="AD662" s="234">
        <v>0</v>
      </c>
      <c r="AE662" s="302"/>
      <c r="AF662" s="224"/>
      <c r="AG662" s="242">
        <f t="shared" si="214"/>
        <v>0</v>
      </c>
      <c r="AH662" s="210">
        <f t="shared" si="221"/>
        <v>0</v>
      </c>
      <c r="AI662" s="196"/>
      <c r="AJ662" s="229">
        <f t="shared" si="225"/>
        <v>7215</v>
      </c>
      <c r="AK662" s="233">
        <v>0</v>
      </c>
      <c r="AL662" s="234">
        <v>0</v>
      </c>
      <c r="AM662" s="201">
        <f t="shared" si="224"/>
        <v>0</v>
      </c>
      <c r="AN662" s="209">
        <f t="shared" si="224"/>
        <v>0</v>
      </c>
      <c r="AO662" s="242">
        <f t="shared" si="219"/>
        <v>0</v>
      </c>
      <c r="AP662" s="210">
        <f t="shared" si="219"/>
        <v>0</v>
      </c>
      <c r="AQ662" s="7"/>
      <c r="AR662" s="211">
        <f t="shared" si="216"/>
        <v>0</v>
      </c>
      <c r="AS662" s="212">
        <f t="shared" si="217"/>
        <v>0</v>
      </c>
      <c r="AT662" s="213">
        <f t="shared" si="218"/>
        <v>0</v>
      </c>
      <c r="AU662" s="7"/>
      <c r="AV662" s="7"/>
      <c r="AW662" s="214"/>
      <c r="AX662" s="214"/>
      <c r="AY662" s="7"/>
      <c r="AZ662" s="7"/>
      <c r="BA662" s="7"/>
      <c r="BB662" s="7"/>
      <c r="BC662" s="7"/>
      <c r="BD662" s="7"/>
    </row>
    <row r="663" spans="1:56" x14ac:dyDescent="0.25">
      <c r="A663" s="218">
        <v>7216</v>
      </c>
      <c r="B663" s="336" t="s">
        <v>697</v>
      </c>
      <c r="C663" s="220"/>
      <c r="D663" s="220"/>
      <c r="E663" s="220"/>
      <c r="F663" s="220"/>
      <c r="G663" s="220"/>
      <c r="H663" s="220"/>
      <c r="I663" s="220"/>
      <c r="J663" s="220"/>
      <c r="K663" s="220"/>
      <c r="L663" s="221"/>
      <c r="M663" s="196" t="s">
        <v>56</v>
      </c>
      <c r="N663" s="222">
        <f t="shared" si="212"/>
        <v>7216</v>
      </c>
      <c r="O663" s="233">
        <v>0</v>
      </c>
      <c r="P663" s="234">
        <v>0</v>
      </c>
      <c r="Q663" s="200"/>
      <c r="R663" s="199"/>
      <c r="S663" s="242">
        <f t="shared" si="222"/>
        <v>0</v>
      </c>
      <c r="T663" s="210">
        <f t="shared" si="223"/>
        <v>0</v>
      </c>
      <c r="U663" s="196"/>
      <c r="V663" s="225">
        <v>0</v>
      </c>
      <c r="W663" s="226">
        <v>0</v>
      </c>
      <c r="X663" s="227">
        <v>0</v>
      </c>
      <c r="Y663" s="226">
        <v>0</v>
      </c>
      <c r="Z663" s="227">
        <v>0</v>
      </c>
      <c r="AA663" s="228">
        <v>0</v>
      </c>
      <c r="AB663" s="196"/>
      <c r="AC663" s="233">
        <v>0</v>
      </c>
      <c r="AD663" s="234">
        <v>0</v>
      </c>
      <c r="AE663" s="302"/>
      <c r="AF663" s="224"/>
      <c r="AG663" s="242">
        <f t="shared" si="214"/>
        <v>0</v>
      </c>
      <c r="AH663" s="210">
        <f t="shared" si="221"/>
        <v>0</v>
      </c>
      <c r="AI663" s="196"/>
      <c r="AJ663" s="229">
        <f t="shared" si="225"/>
        <v>7216</v>
      </c>
      <c r="AK663" s="233">
        <v>0</v>
      </c>
      <c r="AL663" s="234">
        <v>0</v>
      </c>
      <c r="AM663" s="201">
        <f t="shared" si="224"/>
        <v>0</v>
      </c>
      <c r="AN663" s="209">
        <f t="shared" si="224"/>
        <v>0</v>
      </c>
      <c r="AO663" s="242">
        <f t="shared" si="219"/>
        <v>0</v>
      </c>
      <c r="AP663" s="210">
        <f t="shared" si="219"/>
        <v>0</v>
      </c>
      <c r="AQ663" s="7"/>
      <c r="AR663" s="211">
        <f t="shared" si="216"/>
        <v>0</v>
      </c>
      <c r="AS663" s="212">
        <f t="shared" si="217"/>
        <v>0</v>
      </c>
      <c r="AT663" s="213">
        <f t="shared" si="218"/>
        <v>0</v>
      </c>
      <c r="AU663" s="7"/>
      <c r="AV663" s="7"/>
      <c r="AW663" s="214"/>
      <c r="AX663" s="214"/>
      <c r="AY663" s="7"/>
      <c r="AZ663" s="7"/>
      <c r="BA663" s="7"/>
      <c r="BB663" s="7"/>
      <c r="BC663" s="7"/>
      <c r="BD663" s="7"/>
    </row>
    <row r="664" spans="1:56" x14ac:dyDescent="0.25">
      <c r="A664" s="218">
        <v>7217</v>
      </c>
      <c r="B664" s="336" t="s">
        <v>698</v>
      </c>
      <c r="C664" s="220"/>
      <c r="D664" s="220"/>
      <c r="E664" s="220"/>
      <c r="F664" s="220"/>
      <c r="G664" s="220"/>
      <c r="H664" s="220"/>
      <c r="I664" s="220"/>
      <c r="J664" s="220"/>
      <c r="K664" s="220"/>
      <c r="L664" s="221"/>
      <c r="M664" s="196" t="s">
        <v>56</v>
      </c>
      <c r="N664" s="222">
        <f t="shared" si="212"/>
        <v>7217</v>
      </c>
      <c r="O664" s="233">
        <v>0</v>
      </c>
      <c r="P664" s="234">
        <v>0</v>
      </c>
      <c r="Q664" s="200"/>
      <c r="R664" s="199"/>
      <c r="S664" s="242">
        <f t="shared" si="222"/>
        <v>0</v>
      </c>
      <c r="T664" s="210">
        <f t="shared" si="223"/>
        <v>0</v>
      </c>
      <c r="U664" s="196"/>
      <c r="V664" s="225">
        <v>0</v>
      </c>
      <c r="W664" s="226">
        <v>0</v>
      </c>
      <c r="X664" s="227">
        <v>0</v>
      </c>
      <c r="Y664" s="226">
        <v>0</v>
      </c>
      <c r="Z664" s="227">
        <v>0</v>
      </c>
      <c r="AA664" s="228">
        <v>0</v>
      </c>
      <c r="AB664" s="196"/>
      <c r="AC664" s="233">
        <v>0</v>
      </c>
      <c r="AD664" s="234">
        <v>0</v>
      </c>
      <c r="AE664" s="302"/>
      <c r="AF664" s="224"/>
      <c r="AG664" s="242">
        <f t="shared" si="214"/>
        <v>0</v>
      </c>
      <c r="AH664" s="210">
        <f t="shared" si="221"/>
        <v>0</v>
      </c>
      <c r="AI664" s="196"/>
      <c r="AJ664" s="229">
        <f t="shared" si="225"/>
        <v>7217</v>
      </c>
      <c r="AK664" s="233">
        <v>0</v>
      </c>
      <c r="AL664" s="234">
        <v>0</v>
      </c>
      <c r="AM664" s="201">
        <f t="shared" si="224"/>
        <v>0</v>
      </c>
      <c r="AN664" s="209">
        <f t="shared" si="224"/>
        <v>0</v>
      </c>
      <c r="AO664" s="242">
        <f t="shared" si="219"/>
        <v>0</v>
      </c>
      <c r="AP664" s="210">
        <f t="shared" si="219"/>
        <v>0</v>
      </c>
      <c r="AQ664" s="7"/>
      <c r="AR664" s="211">
        <f t="shared" si="216"/>
        <v>0</v>
      </c>
      <c r="AS664" s="212">
        <f t="shared" si="217"/>
        <v>0</v>
      </c>
      <c r="AT664" s="213">
        <f t="shared" si="218"/>
        <v>0</v>
      </c>
      <c r="AU664" s="7"/>
      <c r="AV664" s="7"/>
      <c r="AW664" s="214"/>
      <c r="AX664" s="214"/>
      <c r="AY664" s="7"/>
      <c r="AZ664" s="7"/>
      <c r="BA664" s="7"/>
      <c r="BB664" s="7"/>
      <c r="BC664" s="7"/>
      <c r="BD664" s="7"/>
    </row>
    <row r="665" spans="1:56" x14ac:dyDescent="0.25">
      <c r="A665" s="218">
        <v>7218</v>
      </c>
      <c r="B665" s="336" t="s">
        <v>699</v>
      </c>
      <c r="C665" s="220"/>
      <c r="D665" s="220"/>
      <c r="E665" s="220"/>
      <c r="F665" s="220"/>
      <c r="G665" s="220"/>
      <c r="H665" s="220"/>
      <c r="I665" s="220"/>
      <c r="J665" s="220"/>
      <c r="K665" s="220"/>
      <c r="L665" s="221"/>
      <c r="M665" s="196" t="s">
        <v>56</v>
      </c>
      <c r="N665" s="222">
        <f t="shared" si="212"/>
        <v>7218</v>
      </c>
      <c r="O665" s="233">
        <v>0</v>
      </c>
      <c r="P665" s="234">
        <v>0</v>
      </c>
      <c r="Q665" s="200"/>
      <c r="R665" s="199"/>
      <c r="S665" s="242">
        <f t="shared" si="222"/>
        <v>0</v>
      </c>
      <c r="T665" s="210">
        <f t="shared" si="223"/>
        <v>0</v>
      </c>
      <c r="U665" s="196"/>
      <c r="V665" s="225">
        <v>0</v>
      </c>
      <c r="W665" s="226">
        <v>0</v>
      </c>
      <c r="X665" s="227">
        <v>0</v>
      </c>
      <c r="Y665" s="226">
        <v>0</v>
      </c>
      <c r="Z665" s="227">
        <v>0</v>
      </c>
      <c r="AA665" s="228">
        <v>0</v>
      </c>
      <c r="AB665" s="196"/>
      <c r="AC665" s="233">
        <v>0</v>
      </c>
      <c r="AD665" s="234">
        <v>0</v>
      </c>
      <c r="AE665" s="200"/>
      <c r="AF665" s="199"/>
      <c r="AG665" s="242">
        <f t="shared" si="214"/>
        <v>0</v>
      </c>
      <c r="AH665" s="210">
        <f t="shared" si="221"/>
        <v>0</v>
      </c>
      <c r="AI665" s="196"/>
      <c r="AJ665" s="229">
        <f t="shared" si="225"/>
        <v>7218</v>
      </c>
      <c r="AK665" s="233">
        <v>0</v>
      </c>
      <c r="AL665" s="234">
        <v>0</v>
      </c>
      <c r="AM665" s="201">
        <f t="shared" si="224"/>
        <v>0</v>
      </c>
      <c r="AN665" s="209">
        <f t="shared" si="224"/>
        <v>0</v>
      </c>
      <c r="AO665" s="242">
        <f t="shared" si="219"/>
        <v>0</v>
      </c>
      <c r="AP665" s="210">
        <f t="shared" si="219"/>
        <v>0</v>
      </c>
      <c r="AQ665" s="7"/>
      <c r="AR665" s="211">
        <f t="shared" si="216"/>
        <v>0</v>
      </c>
      <c r="AS665" s="212">
        <f t="shared" si="217"/>
        <v>0</v>
      </c>
      <c r="AT665" s="213">
        <f t="shared" si="218"/>
        <v>0</v>
      </c>
      <c r="AU665" s="7"/>
      <c r="AV665" s="7"/>
      <c r="AW665" s="214"/>
      <c r="AX665" s="214"/>
      <c r="AY665" s="7"/>
      <c r="AZ665" s="7"/>
      <c r="BA665" s="7"/>
      <c r="BB665" s="7"/>
      <c r="BC665" s="7"/>
      <c r="BD665" s="7"/>
    </row>
    <row r="666" spans="1:56" x14ac:dyDescent="0.25">
      <c r="A666" s="218">
        <v>7219</v>
      </c>
      <c r="B666" s="336" t="s">
        <v>700</v>
      </c>
      <c r="C666" s="220"/>
      <c r="D666" s="220"/>
      <c r="E666" s="220"/>
      <c r="F666" s="220"/>
      <c r="G666" s="220"/>
      <c r="H666" s="220"/>
      <c r="I666" s="220"/>
      <c r="J666" s="220"/>
      <c r="K666" s="220"/>
      <c r="L666" s="221"/>
      <c r="M666" s="196" t="s">
        <v>56</v>
      </c>
      <c r="N666" s="222">
        <f t="shared" si="212"/>
        <v>7219</v>
      </c>
      <c r="O666" s="233">
        <v>0</v>
      </c>
      <c r="P666" s="234">
        <v>0</v>
      </c>
      <c r="Q666" s="200"/>
      <c r="R666" s="199"/>
      <c r="S666" s="242">
        <f t="shared" si="222"/>
        <v>0</v>
      </c>
      <c r="T666" s="210">
        <f t="shared" si="223"/>
        <v>0</v>
      </c>
      <c r="U666" s="196"/>
      <c r="V666" s="225">
        <v>0</v>
      </c>
      <c r="W666" s="226">
        <v>0</v>
      </c>
      <c r="X666" s="227">
        <v>0</v>
      </c>
      <c r="Y666" s="226">
        <v>0</v>
      </c>
      <c r="Z666" s="227">
        <v>0</v>
      </c>
      <c r="AA666" s="228">
        <v>0</v>
      </c>
      <c r="AB666" s="196"/>
      <c r="AC666" s="233">
        <v>0</v>
      </c>
      <c r="AD666" s="234">
        <v>0</v>
      </c>
      <c r="AE666" s="302"/>
      <c r="AF666" s="224"/>
      <c r="AG666" s="242">
        <f t="shared" ref="AG666:AG703" si="226">+IF(ABS(+AC666+AE666)&gt;=ABS(AD666+AF666),+AC666-AD666+AE666-AF666,0)</f>
        <v>0</v>
      </c>
      <c r="AH666" s="210">
        <f t="shared" si="221"/>
        <v>0</v>
      </c>
      <c r="AI666" s="196"/>
      <c r="AJ666" s="229">
        <f t="shared" si="225"/>
        <v>7219</v>
      </c>
      <c r="AK666" s="233">
        <v>0</v>
      </c>
      <c r="AL666" s="234">
        <v>0</v>
      </c>
      <c r="AM666" s="201">
        <f t="shared" si="224"/>
        <v>0</v>
      </c>
      <c r="AN666" s="209">
        <f t="shared" si="224"/>
        <v>0</v>
      </c>
      <c r="AO666" s="242">
        <f t="shared" si="219"/>
        <v>0</v>
      </c>
      <c r="AP666" s="210">
        <f t="shared" si="219"/>
        <v>0</v>
      </c>
      <c r="AQ666" s="7"/>
      <c r="AR666" s="211">
        <f t="shared" si="216"/>
        <v>0</v>
      </c>
      <c r="AS666" s="212">
        <f t="shared" si="217"/>
        <v>0</v>
      </c>
      <c r="AT666" s="213">
        <f t="shared" si="218"/>
        <v>0</v>
      </c>
      <c r="AU666" s="7"/>
      <c r="AV666" s="7"/>
      <c r="AW666" s="214"/>
      <c r="AX666" s="214"/>
      <c r="AY666" s="7"/>
      <c r="AZ666" s="7"/>
      <c r="BA666" s="7"/>
      <c r="BB666" s="7"/>
      <c r="BC666" s="7"/>
      <c r="BD666" s="7"/>
    </row>
    <row r="667" spans="1:56" x14ac:dyDescent="0.25">
      <c r="A667" s="378">
        <v>7220</v>
      </c>
      <c r="B667" s="407" t="s">
        <v>701</v>
      </c>
      <c r="C667" s="407"/>
      <c r="D667" s="407"/>
      <c r="E667" s="407"/>
      <c r="F667" s="407"/>
      <c r="G667" s="407"/>
      <c r="H667" s="407"/>
      <c r="I667" s="407"/>
      <c r="J667" s="407"/>
      <c r="K667" s="407"/>
      <c r="L667" s="380"/>
      <c r="M667" s="196" t="s">
        <v>56</v>
      </c>
      <c r="N667" s="381">
        <f t="shared" si="212"/>
        <v>7220</v>
      </c>
      <c r="O667" s="408">
        <v>0</v>
      </c>
      <c r="P667" s="360">
        <v>0</v>
      </c>
      <c r="Q667" s="361"/>
      <c r="R667" s="362"/>
      <c r="S667" s="361">
        <f>+IF($C$8=9900,+IF(ABS(+O667+Q667)&gt;=ABS(P667+R667),+O667-P667+Q667-R667,0),0)</f>
        <v>0</v>
      </c>
      <c r="T667" s="409">
        <f>+IF($C$8=9900,+IF(ABS(+O667+Q667)&lt;=ABS(P667+R667),-O667+P667-Q667+R667,0),0)</f>
        <v>0</v>
      </c>
      <c r="U667" s="196"/>
      <c r="V667" s="382">
        <v>0</v>
      </c>
      <c r="W667" s="383">
        <v>0</v>
      </c>
      <c r="X667" s="384">
        <v>0</v>
      </c>
      <c r="Y667" s="383">
        <v>0</v>
      </c>
      <c r="Z667" s="384">
        <v>0</v>
      </c>
      <c r="AA667" s="385">
        <v>0</v>
      </c>
      <c r="AB667" s="196"/>
      <c r="AC667" s="386">
        <v>0</v>
      </c>
      <c r="AD667" s="387">
        <v>0</v>
      </c>
      <c r="AE667" s="388">
        <v>0</v>
      </c>
      <c r="AF667" s="387">
        <v>0</v>
      </c>
      <c r="AG667" s="371">
        <f t="shared" si="226"/>
        <v>0</v>
      </c>
      <c r="AH667" s="410">
        <f t="shared" si="221"/>
        <v>0</v>
      </c>
      <c r="AI667" s="196"/>
      <c r="AJ667" s="389">
        <f t="shared" si="225"/>
        <v>7220</v>
      </c>
      <c r="AK667" s="386">
        <v>0</v>
      </c>
      <c r="AL667" s="387">
        <v>0</v>
      </c>
      <c r="AM667" s="376">
        <f>+ROUND(+Q667+X667+AE667,2)</f>
        <v>0</v>
      </c>
      <c r="AN667" s="377">
        <f>+ROUND(+R667+Y667+AF667,2)</f>
        <v>0</v>
      </c>
      <c r="AO667" s="371">
        <f t="shared" si="219"/>
        <v>0</v>
      </c>
      <c r="AP667" s="410">
        <f t="shared" si="219"/>
        <v>0</v>
      </c>
      <c r="AQ667" s="7"/>
      <c r="AR667" s="211">
        <f t="shared" si="216"/>
        <v>0</v>
      </c>
      <c r="AS667" s="212">
        <f t="shared" si="217"/>
        <v>0</v>
      </c>
      <c r="AT667" s="213">
        <f t="shared" si="218"/>
        <v>0</v>
      </c>
      <c r="AU667" s="7"/>
      <c r="AV667" s="237">
        <f>+IF($C$8=9900,0,+IF(OR(O667&lt;&gt;0,P667&lt;&gt;0,Q667&lt;&gt;0,R667&lt;&gt;0,S667&lt;&gt;0,T667&lt;&gt;0),+IF(ABS(O667+Q667)-ABS(P667+R667)&lt;&gt;0,ABS(O667+Q667)-ABS(P667+R667),1),0))</f>
        <v>0</v>
      </c>
      <c r="AW667" s="214"/>
      <c r="AX667" s="237">
        <f>+IF(OR(AC667&lt;&gt;0,AD667&lt;&gt;0,AE667&lt;&gt;0,AF667&lt;&gt;0,AG667&lt;&gt;0,AH667&lt;&gt;0),+IF(ABS(AC667+AE667)-ABS(AD667+AF667)&lt;&gt;0,ABS(AC667+AE667)-ABS(AD667+AF667),1),0)</f>
        <v>0</v>
      </c>
      <c r="AY667" s="7"/>
      <c r="AZ667" s="7"/>
      <c r="BA667" s="7"/>
      <c r="BB667" s="7"/>
      <c r="BC667" s="7"/>
      <c r="BD667" s="7"/>
    </row>
    <row r="668" spans="1:56" x14ac:dyDescent="0.25">
      <c r="A668" s="218">
        <v>7221</v>
      </c>
      <c r="B668" s="220" t="s">
        <v>702</v>
      </c>
      <c r="C668" s="220"/>
      <c r="D668" s="220"/>
      <c r="E668" s="220"/>
      <c r="F668" s="220"/>
      <c r="G668" s="220"/>
      <c r="H668" s="220"/>
      <c r="I668" s="220"/>
      <c r="J668" s="220"/>
      <c r="K668" s="220"/>
      <c r="L668" s="221"/>
      <c r="M668" s="196" t="s">
        <v>56</v>
      </c>
      <c r="N668" s="222">
        <f t="shared" si="212"/>
        <v>7221</v>
      </c>
      <c r="O668" s="233">
        <v>0</v>
      </c>
      <c r="P668" s="234">
        <v>0</v>
      </c>
      <c r="Q668" s="200"/>
      <c r="R668" s="199"/>
      <c r="S668" s="242">
        <f t="shared" ref="S668:S703" si="227">+IF(ABS(+O668+Q668)&gt;=ABS(P668+R668),+O668-P668+Q668-R668,0)</f>
        <v>0</v>
      </c>
      <c r="T668" s="210">
        <f t="shared" ref="T668:T703" si="228">+IF(ABS(+O668+Q668)&lt;=ABS(P668+R668),-O668+P668-Q668+R668,0)</f>
        <v>0</v>
      </c>
      <c r="U668" s="196"/>
      <c r="V668" s="225">
        <v>0</v>
      </c>
      <c r="W668" s="226">
        <v>0</v>
      </c>
      <c r="X668" s="227">
        <v>0</v>
      </c>
      <c r="Y668" s="226">
        <v>0</v>
      </c>
      <c r="Z668" s="227">
        <v>0</v>
      </c>
      <c r="AA668" s="228">
        <v>0</v>
      </c>
      <c r="AB668" s="196"/>
      <c r="AC668" s="233">
        <v>0</v>
      </c>
      <c r="AD668" s="234">
        <v>0</v>
      </c>
      <c r="AE668" s="302"/>
      <c r="AF668" s="224"/>
      <c r="AG668" s="242">
        <f t="shared" si="226"/>
        <v>0</v>
      </c>
      <c r="AH668" s="210">
        <f t="shared" si="221"/>
        <v>0</v>
      </c>
      <c r="AI668" s="196"/>
      <c r="AJ668" s="229">
        <f t="shared" si="225"/>
        <v>7221</v>
      </c>
      <c r="AK668" s="233">
        <v>0</v>
      </c>
      <c r="AL668" s="234">
        <v>0</v>
      </c>
      <c r="AM668" s="201">
        <f t="shared" ref="AM668:AN683" si="229">+ROUND(+Q668+X668+AE668,2)</f>
        <v>0</v>
      </c>
      <c r="AN668" s="209">
        <f t="shared" si="229"/>
        <v>0</v>
      </c>
      <c r="AO668" s="242">
        <f t="shared" si="219"/>
        <v>0</v>
      </c>
      <c r="AP668" s="210">
        <f t="shared" si="219"/>
        <v>0</v>
      </c>
      <c r="AQ668" s="7"/>
      <c r="AR668" s="211">
        <f t="shared" si="216"/>
        <v>0</v>
      </c>
      <c r="AS668" s="212">
        <f t="shared" si="217"/>
        <v>0</v>
      </c>
      <c r="AT668" s="213">
        <f t="shared" si="218"/>
        <v>0</v>
      </c>
      <c r="AU668" s="7"/>
      <c r="AV668" s="7"/>
      <c r="AW668" s="214"/>
      <c r="AX668" s="214"/>
      <c r="AY668" s="7"/>
      <c r="AZ668" s="7"/>
      <c r="BA668" s="7"/>
      <c r="BB668" s="7"/>
      <c r="BC668" s="7"/>
      <c r="BD668" s="7"/>
    </row>
    <row r="669" spans="1:56" x14ac:dyDescent="0.25">
      <c r="A669" s="218">
        <v>7222</v>
      </c>
      <c r="B669" s="220" t="s">
        <v>703</v>
      </c>
      <c r="C669" s="220"/>
      <c r="D669" s="220"/>
      <c r="E669" s="220"/>
      <c r="F669" s="220"/>
      <c r="G669" s="220"/>
      <c r="H669" s="220"/>
      <c r="I669" s="220"/>
      <c r="J669" s="220"/>
      <c r="K669" s="220"/>
      <c r="L669" s="221"/>
      <c r="M669" s="196" t="s">
        <v>56</v>
      </c>
      <c r="N669" s="222">
        <f t="shared" si="212"/>
        <v>7222</v>
      </c>
      <c r="O669" s="233">
        <v>0</v>
      </c>
      <c r="P669" s="234">
        <v>0</v>
      </c>
      <c r="Q669" s="200"/>
      <c r="R669" s="199"/>
      <c r="S669" s="242">
        <f t="shared" si="227"/>
        <v>0</v>
      </c>
      <c r="T669" s="210">
        <f t="shared" si="228"/>
        <v>0</v>
      </c>
      <c r="U669" s="196"/>
      <c r="V669" s="225">
        <v>0</v>
      </c>
      <c r="W669" s="226">
        <v>0</v>
      </c>
      <c r="X669" s="227">
        <v>0</v>
      </c>
      <c r="Y669" s="226">
        <v>0</v>
      </c>
      <c r="Z669" s="227">
        <v>0</v>
      </c>
      <c r="AA669" s="228">
        <v>0</v>
      </c>
      <c r="AB669" s="196"/>
      <c r="AC669" s="233">
        <v>0</v>
      </c>
      <c r="AD669" s="234">
        <v>0</v>
      </c>
      <c r="AE669" s="200"/>
      <c r="AF669" s="199"/>
      <c r="AG669" s="242">
        <f t="shared" si="226"/>
        <v>0</v>
      </c>
      <c r="AH669" s="210">
        <f t="shared" si="221"/>
        <v>0</v>
      </c>
      <c r="AI669" s="196"/>
      <c r="AJ669" s="229">
        <f t="shared" si="225"/>
        <v>7222</v>
      </c>
      <c r="AK669" s="233">
        <v>0</v>
      </c>
      <c r="AL669" s="234">
        <v>0</v>
      </c>
      <c r="AM669" s="201">
        <f t="shared" si="229"/>
        <v>0</v>
      </c>
      <c r="AN669" s="209">
        <f t="shared" si="229"/>
        <v>0</v>
      </c>
      <c r="AO669" s="242">
        <f t="shared" si="219"/>
        <v>0</v>
      </c>
      <c r="AP669" s="210">
        <f t="shared" si="219"/>
        <v>0</v>
      </c>
      <c r="AQ669" s="7"/>
      <c r="AR669" s="211">
        <f t="shared" si="216"/>
        <v>0</v>
      </c>
      <c r="AS669" s="212">
        <f t="shared" si="217"/>
        <v>0</v>
      </c>
      <c r="AT669" s="213">
        <f t="shared" si="218"/>
        <v>0</v>
      </c>
      <c r="AU669" s="7"/>
      <c r="AV669" s="7"/>
      <c r="AW669" s="214"/>
      <c r="AX669" s="214"/>
      <c r="AY669" s="7"/>
      <c r="AZ669" s="7"/>
      <c r="BA669" s="7"/>
      <c r="BB669" s="7"/>
      <c r="BC669" s="7"/>
      <c r="BD669" s="7"/>
    </row>
    <row r="670" spans="1:56" x14ac:dyDescent="0.25">
      <c r="A670" s="218">
        <v>7223</v>
      </c>
      <c r="B670" s="220" t="s">
        <v>704</v>
      </c>
      <c r="C670" s="220"/>
      <c r="D670" s="220"/>
      <c r="E670" s="220"/>
      <c r="F670" s="220"/>
      <c r="G670" s="220"/>
      <c r="H670" s="220"/>
      <c r="I670" s="220"/>
      <c r="J670" s="220"/>
      <c r="K670" s="220"/>
      <c r="L670" s="221"/>
      <c r="M670" s="196" t="s">
        <v>56</v>
      </c>
      <c r="N670" s="222">
        <f t="shared" si="212"/>
        <v>7223</v>
      </c>
      <c r="O670" s="233">
        <v>0</v>
      </c>
      <c r="P670" s="234">
        <v>0</v>
      </c>
      <c r="Q670" s="200"/>
      <c r="R670" s="199"/>
      <c r="S670" s="242">
        <f t="shared" si="227"/>
        <v>0</v>
      </c>
      <c r="T670" s="210">
        <f t="shared" si="228"/>
        <v>0</v>
      </c>
      <c r="U670" s="196"/>
      <c r="V670" s="225">
        <v>0</v>
      </c>
      <c r="W670" s="226">
        <v>0</v>
      </c>
      <c r="X670" s="227">
        <v>0</v>
      </c>
      <c r="Y670" s="226">
        <v>0</v>
      </c>
      <c r="Z670" s="227">
        <v>0</v>
      </c>
      <c r="AA670" s="228">
        <v>0</v>
      </c>
      <c r="AB670" s="196"/>
      <c r="AC670" s="233">
        <v>0</v>
      </c>
      <c r="AD670" s="234">
        <v>0</v>
      </c>
      <c r="AE670" s="200"/>
      <c r="AF670" s="199"/>
      <c r="AG670" s="242">
        <f t="shared" si="226"/>
        <v>0</v>
      </c>
      <c r="AH670" s="210">
        <f t="shared" si="221"/>
        <v>0</v>
      </c>
      <c r="AI670" s="196"/>
      <c r="AJ670" s="229">
        <f t="shared" si="225"/>
        <v>7223</v>
      </c>
      <c r="AK670" s="233">
        <v>0</v>
      </c>
      <c r="AL670" s="234">
        <v>0</v>
      </c>
      <c r="AM670" s="201">
        <f t="shared" si="229"/>
        <v>0</v>
      </c>
      <c r="AN670" s="209">
        <f t="shared" si="229"/>
        <v>0</v>
      </c>
      <c r="AO670" s="242">
        <f t="shared" si="219"/>
        <v>0</v>
      </c>
      <c r="AP670" s="210">
        <f t="shared" si="219"/>
        <v>0</v>
      </c>
      <c r="AQ670" s="7"/>
      <c r="AR670" s="211">
        <f t="shared" ref="AR670:AR768" si="230">+ROUND(+SUM(AK670-AL670)-SUM(O670-P670)-SUM(V670-W670)-SUM(AC670-AD670),2)</f>
        <v>0</v>
      </c>
      <c r="AS670" s="212">
        <f t="shared" ref="AS670:AS768" si="231">+ROUND(+SUM(AM670-AN670)-SUM(Q670-R670)-SUM(X670-Y670)-SUM(AE670-AF670),2)</f>
        <v>0</v>
      </c>
      <c r="AT670" s="213">
        <f t="shared" ref="AT670:AT768" si="232">+ROUND(+SUM(AO670-AP670)-SUM(S670-T670)-SUM(Z670-AA670)-SUM(AG670-AH670),2)</f>
        <v>0</v>
      </c>
      <c r="AU670" s="7"/>
      <c r="AV670" s="7"/>
      <c r="AW670" s="214"/>
      <c r="AX670" s="214"/>
      <c r="AY670" s="7"/>
      <c r="AZ670" s="7"/>
      <c r="BA670" s="7"/>
      <c r="BB670" s="7"/>
      <c r="BC670" s="7"/>
      <c r="BD670" s="7"/>
    </row>
    <row r="671" spans="1:56" x14ac:dyDescent="0.25">
      <c r="A671" s="218">
        <v>7224</v>
      </c>
      <c r="B671" s="220" t="s">
        <v>705</v>
      </c>
      <c r="C671" s="220"/>
      <c r="D671" s="220"/>
      <c r="E671" s="220"/>
      <c r="F671" s="220"/>
      <c r="G671" s="220"/>
      <c r="H671" s="220"/>
      <c r="I671" s="220"/>
      <c r="J671" s="220"/>
      <c r="K671" s="220"/>
      <c r="L671" s="221"/>
      <c r="M671" s="196" t="s">
        <v>56</v>
      </c>
      <c r="N671" s="222">
        <f t="shared" ref="N671:N769" si="233">+A671</f>
        <v>7224</v>
      </c>
      <c r="O671" s="233">
        <v>0</v>
      </c>
      <c r="P671" s="234">
        <v>0</v>
      </c>
      <c r="Q671" s="200"/>
      <c r="R671" s="199"/>
      <c r="S671" s="242">
        <f t="shared" si="227"/>
        <v>0</v>
      </c>
      <c r="T671" s="210">
        <f t="shared" si="228"/>
        <v>0</v>
      </c>
      <c r="U671" s="196"/>
      <c r="V671" s="225">
        <v>0</v>
      </c>
      <c r="W671" s="226">
        <v>0</v>
      </c>
      <c r="X671" s="227">
        <v>0</v>
      </c>
      <c r="Y671" s="226">
        <v>0</v>
      </c>
      <c r="Z671" s="227">
        <v>0</v>
      </c>
      <c r="AA671" s="228">
        <v>0</v>
      </c>
      <c r="AB671" s="196"/>
      <c r="AC671" s="233">
        <v>0</v>
      </c>
      <c r="AD671" s="234">
        <v>0</v>
      </c>
      <c r="AE671" s="302"/>
      <c r="AF671" s="224"/>
      <c r="AG671" s="242">
        <f t="shared" si="226"/>
        <v>0</v>
      </c>
      <c r="AH671" s="210">
        <f t="shared" si="221"/>
        <v>0</v>
      </c>
      <c r="AI671" s="196"/>
      <c r="AJ671" s="229">
        <f t="shared" si="225"/>
        <v>7224</v>
      </c>
      <c r="AK671" s="233">
        <v>0</v>
      </c>
      <c r="AL671" s="234">
        <v>0</v>
      </c>
      <c r="AM671" s="201">
        <f t="shared" si="229"/>
        <v>0</v>
      </c>
      <c r="AN671" s="209">
        <f t="shared" si="229"/>
        <v>0</v>
      </c>
      <c r="AO671" s="242">
        <f t="shared" si="219"/>
        <v>0</v>
      </c>
      <c r="AP671" s="210">
        <f t="shared" si="219"/>
        <v>0</v>
      </c>
      <c r="AQ671" s="7"/>
      <c r="AR671" s="211">
        <f t="shared" si="230"/>
        <v>0</v>
      </c>
      <c r="AS671" s="212">
        <f t="shared" si="231"/>
        <v>0</v>
      </c>
      <c r="AT671" s="213">
        <f t="shared" si="232"/>
        <v>0</v>
      </c>
      <c r="AU671" s="7"/>
      <c r="AV671" s="7"/>
      <c r="AW671" s="214"/>
      <c r="AX671" s="214"/>
      <c r="AY671" s="7"/>
      <c r="AZ671" s="7"/>
      <c r="BA671" s="7"/>
      <c r="BB671" s="7"/>
      <c r="BC671" s="7"/>
      <c r="BD671" s="7"/>
    </row>
    <row r="672" spans="1:56" x14ac:dyDescent="0.25">
      <c r="A672" s="218">
        <v>7226</v>
      </c>
      <c r="B672" s="220" t="s">
        <v>706</v>
      </c>
      <c r="C672" s="220"/>
      <c r="D672" s="220"/>
      <c r="E672" s="220"/>
      <c r="F672" s="220"/>
      <c r="G672" s="220"/>
      <c r="H672" s="220"/>
      <c r="I672" s="220"/>
      <c r="J672" s="220"/>
      <c r="K672" s="220"/>
      <c r="L672" s="221"/>
      <c r="M672" s="196" t="s">
        <v>56</v>
      </c>
      <c r="N672" s="222">
        <f>+A672</f>
        <v>7226</v>
      </c>
      <c r="O672" s="233">
        <v>0</v>
      </c>
      <c r="P672" s="234">
        <v>0</v>
      </c>
      <c r="Q672" s="200"/>
      <c r="R672" s="199"/>
      <c r="S672" s="242">
        <f t="shared" si="227"/>
        <v>0</v>
      </c>
      <c r="T672" s="210">
        <f t="shared" si="228"/>
        <v>0</v>
      </c>
      <c r="U672" s="196"/>
      <c r="V672" s="225">
        <v>0</v>
      </c>
      <c r="W672" s="226">
        <v>0</v>
      </c>
      <c r="X672" s="227">
        <v>0</v>
      </c>
      <c r="Y672" s="226">
        <v>0</v>
      </c>
      <c r="Z672" s="227">
        <v>0</v>
      </c>
      <c r="AA672" s="228">
        <v>0</v>
      </c>
      <c r="AB672" s="196"/>
      <c r="AC672" s="233">
        <v>0</v>
      </c>
      <c r="AD672" s="234">
        <v>0</v>
      </c>
      <c r="AE672" s="302"/>
      <c r="AF672" s="224"/>
      <c r="AG672" s="242">
        <f t="shared" si="226"/>
        <v>0</v>
      </c>
      <c r="AH672" s="210">
        <f t="shared" si="221"/>
        <v>0</v>
      </c>
      <c r="AI672" s="196"/>
      <c r="AJ672" s="229">
        <f>+N672</f>
        <v>7226</v>
      </c>
      <c r="AK672" s="233">
        <v>0</v>
      </c>
      <c r="AL672" s="234">
        <v>0</v>
      </c>
      <c r="AM672" s="201">
        <f t="shared" si="229"/>
        <v>0</v>
      </c>
      <c r="AN672" s="209">
        <f t="shared" si="229"/>
        <v>0</v>
      </c>
      <c r="AO672" s="242">
        <f t="shared" ref="AO672:AP735" si="234">+S672+Z672+AG672</f>
        <v>0</v>
      </c>
      <c r="AP672" s="210">
        <f t="shared" si="234"/>
        <v>0</v>
      </c>
      <c r="AQ672" s="7"/>
      <c r="AR672" s="211">
        <f t="shared" si="230"/>
        <v>0</v>
      </c>
      <c r="AS672" s="212">
        <f t="shared" si="231"/>
        <v>0</v>
      </c>
      <c r="AT672" s="213">
        <f t="shared" si="232"/>
        <v>0</v>
      </c>
      <c r="AU672" s="7"/>
      <c r="AV672" s="7"/>
      <c r="AW672" s="214"/>
      <c r="AX672" s="214"/>
      <c r="AY672" s="7"/>
      <c r="AZ672" s="7"/>
      <c r="BA672" s="7"/>
      <c r="BB672" s="7"/>
      <c r="BC672" s="7"/>
      <c r="BD672" s="7"/>
    </row>
    <row r="673" spans="1:56" x14ac:dyDescent="0.25">
      <c r="A673" s="218">
        <v>7229</v>
      </c>
      <c r="B673" s="220" t="s">
        <v>707</v>
      </c>
      <c r="C673" s="220"/>
      <c r="D673" s="220"/>
      <c r="E673" s="220"/>
      <c r="F673" s="220"/>
      <c r="G673" s="220"/>
      <c r="H673" s="220"/>
      <c r="I673" s="220"/>
      <c r="J673" s="220"/>
      <c r="K673" s="220"/>
      <c r="L673" s="221"/>
      <c r="M673" s="196" t="s">
        <v>56</v>
      </c>
      <c r="N673" s="222">
        <f>+A673</f>
        <v>7229</v>
      </c>
      <c r="O673" s="233">
        <v>0</v>
      </c>
      <c r="P673" s="234">
        <v>0</v>
      </c>
      <c r="Q673" s="200"/>
      <c r="R673" s="199"/>
      <c r="S673" s="242">
        <f t="shared" si="227"/>
        <v>0</v>
      </c>
      <c r="T673" s="210">
        <f t="shared" si="228"/>
        <v>0</v>
      </c>
      <c r="U673" s="196"/>
      <c r="V673" s="225">
        <v>0</v>
      </c>
      <c r="W673" s="226">
        <v>0</v>
      </c>
      <c r="X673" s="227">
        <v>0</v>
      </c>
      <c r="Y673" s="226">
        <v>0</v>
      </c>
      <c r="Z673" s="227">
        <v>0</v>
      </c>
      <c r="AA673" s="228">
        <v>0</v>
      </c>
      <c r="AB673" s="196"/>
      <c r="AC673" s="233">
        <v>0</v>
      </c>
      <c r="AD673" s="234">
        <v>0</v>
      </c>
      <c r="AE673" s="200"/>
      <c r="AF673" s="199"/>
      <c r="AG673" s="242">
        <f t="shared" si="226"/>
        <v>0</v>
      </c>
      <c r="AH673" s="210">
        <f t="shared" ref="AH673:AH703" si="235">+IF(ABS(+AC673+AE673)&lt;=ABS(AD673+AF673),-AC673+AD673-AE673+AF673,0)</f>
        <v>0</v>
      </c>
      <c r="AI673" s="196"/>
      <c r="AJ673" s="229">
        <f>+N673</f>
        <v>7229</v>
      </c>
      <c r="AK673" s="233">
        <v>0</v>
      </c>
      <c r="AL673" s="234">
        <v>0</v>
      </c>
      <c r="AM673" s="201">
        <f t="shared" si="229"/>
        <v>0</v>
      </c>
      <c r="AN673" s="209">
        <f t="shared" si="229"/>
        <v>0</v>
      </c>
      <c r="AO673" s="242">
        <f t="shared" si="234"/>
        <v>0</v>
      </c>
      <c r="AP673" s="210">
        <f t="shared" si="234"/>
        <v>0</v>
      </c>
      <c r="AQ673" s="7"/>
      <c r="AR673" s="211">
        <f t="shared" si="230"/>
        <v>0</v>
      </c>
      <c r="AS673" s="212">
        <f t="shared" si="231"/>
        <v>0</v>
      </c>
      <c r="AT673" s="213">
        <f t="shared" si="232"/>
        <v>0</v>
      </c>
      <c r="AU673" s="7"/>
      <c r="AV673" s="7"/>
      <c r="AW673" s="214"/>
      <c r="AX673" s="214"/>
      <c r="AY673" s="7"/>
      <c r="AZ673" s="7"/>
      <c r="BA673" s="7"/>
      <c r="BB673" s="7"/>
      <c r="BC673" s="7"/>
      <c r="BD673" s="7"/>
    </row>
    <row r="674" spans="1:56" x14ac:dyDescent="0.25">
      <c r="A674" s="218">
        <v>7231</v>
      </c>
      <c r="B674" s="220" t="s">
        <v>708</v>
      </c>
      <c r="C674" s="220"/>
      <c r="D674" s="220"/>
      <c r="E674" s="220"/>
      <c r="F674" s="220"/>
      <c r="G674" s="220"/>
      <c r="H674" s="220"/>
      <c r="I674" s="220"/>
      <c r="J674" s="220"/>
      <c r="K674" s="220"/>
      <c r="L674" s="221"/>
      <c r="M674" s="196" t="s">
        <v>56</v>
      </c>
      <c r="N674" s="222">
        <f t="shared" si="233"/>
        <v>7231</v>
      </c>
      <c r="O674" s="233">
        <v>0</v>
      </c>
      <c r="P674" s="234">
        <v>0</v>
      </c>
      <c r="Q674" s="200"/>
      <c r="R674" s="199"/>
      <c r="S674" s="242">
        <f t="shared" si="227"/>
        <v>0</v>
      </c>
      <c r="T674" s="210">
        <f t="shared" si="228"/>
        <v>0</v>
      </c>
      <c r="U674" s="196"/>
      <c r="V674" s="225">
        <v>0</v>
      </c>
      <c r="W674" s="226">
        <v>0</v>
      </c>
      <c r="X674" s="227">
        <v>0</v>
      </c>
      <c r="Y674" s="226">
        <v>0</v>
      </c>
      <c r="Z674" s="227">
        <v>0</v>
      </c>
      <c r="AA674" s="228">
        <v>0</v>
      </c>
      <c r="AB674" s="196"/>
      <c r="AC674" s="233">
        <v>0</v>
      </c>
      <c r="AD674" s="234">
        <v>0</v>
      </c>
      <c r="AE674" s="200"/>
      <c r="AF674" s="199"/>
      <c r="AG674" s="242">
        <f t="shared" si="226"/>
        <v>0</v>
      </c>
      <c r="AH674" s="210">
        <f t="shared" si="235"/>
        <v>0</v>
      </c>
      <c r="AI674" s="196"/>
      <c r="AJ674" s="229">
        <f t="shared" si="225"/>
        <v>7231</v>
      </c>
      <c r="AK674" s="233">
        <v>0</v>
      </c>
      <c r="AL674" s="234">
        <v>0</v>
      </c>
      <c r="AM674" s="201">
        <f t="shared" si="229"/>
        <v>0</v>
      </c>
      <c r="AN674" s="209">
        <f t="shared" si="229"/>
        <v>0</v>
      </c>
      <c r="AO674" s="242">
        <f t="shared" si="234"/>
        <v>0</v>
      </c>
      <c r="AP674" s="210">
        <f t="shared" si="234"/>
        <v>0</v>
      </c>
      <c r="AQ674" s="7"/>
      <c r="AR674" s="211">
        <f t="shared" si="230"/>
        <v>0</v>
      </c>
      <c r="AS674" s="212">
        <f t="shared" si="231"/>
        <v>0</v>
      </c>
      <c r="AT674" s="213">
        <f t="shared" si="232"/>
        <v>0</v>
      </c>
      <c r="AU674" s="7"/>
      <c r="AV674" s="7"/>
      <c r="AW674" s="214"/>
      <c r="AX674" s="214"/>
      <c r="AY674" s="7"/>
      <c r="AZ674" s="7"/>
      <c r="BA674" s="7"/>
      <c r="BB674" s="7"/>
      <c r="BC674" s="7"/>
      <c r="BD674" s="7"/>
    </row>
    <row r="675" spans="1:56" x14ac:dyDescent="0.25">
      <c r="A675" s="218">
        <v>7232</v>
      </c>
      <c r="B675" s="220" t="s">
        <v>709</v>
      </c>
      <c r="C675" s="220"/>
      <c r="D675" s="220"/>
      <c r="E675" s="220"/>
      <c r="F675" s="220"/>
      <c r="G675" s="220"/>
      <c r="H675" s="220"/>
      <c r="I675" s="220"/>
      <c r="J675" s="220"/>
      <c r="K675" s="220"/>
      <c r="L675" s="221"/>
      <c r="M675" s="196" t="s">
        <v>56</v>
      </c>
      <c r="N675" s="222">
        <f t="shared" si="233"/>
        <v>7232</v>
      </c>
      <c r="O675" s="233">
        <v>0</v>
      </c>
      <c r="P675" s="234">
        <v>0</v>
      </c>
      <c r="Q675" s="200"/>
      <c r="R675" s="199"/>
      <c r="S675" s="242">
        <f t="shared" si="227"/>
        <v>0</v>
      </c>
      <c r="T675" s="210">
        <f t="shared" si="228"/>
        <v>0</v>
      </c>
      <c r="U675" s="196"/>
      <c r="V675" s="225">
        <v>0</v>
      </c>
      <c r="W675" s="226">
        <v>0</v>
      </c>
      <c r="X675" s="227">
        <v>0</v>
      </c>
      <c r="Y675" s="226">
        <v>0</v>
      </c>
      <c r="Z675" s="227">
        <v>0</v>
      </c>
      <c r="AA675" s="228">
        <v>0</v>
      </c>
      <c r="AB675" s="196"/>
      <c r="AC675" s="233">
        <v>0</v>
      </c>
      <c r="AD675" s="234">
        <v>0</v>
      </c>
      <c r="AE675" s="302"/>
      <c r="AF675" s="224"/>
      <c r="AG675" s="242">
        <f t="shared" si="226"/>
        <v>0</v>
      </c>
      <c r="AH675" s="210">
        <f t="shared" si="235"/>
        <v>0</v>
      </c>
      <c r="AI675" s="196"/>
      <c r="AJ675" s="229">
        <f t="shared" si="225"/>
        <v>7232</v>
      </c>
      <c r="AK675" s="233">
        <v>0</v>
      </c>
      <c r="AL675" s="234">
        <v>0</v>
      </c>
      <c r="AM675" s="201">
        <f t="shared" si="229"/>
        <v>0</v>
      </c>
      <c r="AN675" s="209">
        <f t="shared" si="229"/>
        <v>0</v>
      </c>
      <c r="AO675" s="242">
        <f t="shared" si="234"/>
        <v>0</v>
      </c>
      <c r="AP675" s="210">
        <f t="shared" si="234"/>
        <v>0</v>
      </c>
      <c r="AQ675" s="7"/>
      <c r="AR675" s="211">
        <f t="shared" si="230"/>
        <v>0</v>
      </c>
      <c r="AS675" s="212">
        <f t="shared" si="231"/>
        <v>0</v>
      </c>
      <c r="AT675" s="213">
        <f t="shared" si="232"/>
        <v>0</v>
      </c>
      <c r="AU675" s="7"/>
      <c r="AV675" s="7"/>
      <c r="AW675" s="214"/>
      <c r="AX675" s="214"/>
      <c r="AY675" s="7"/>
      <c r="AZ675" s="7"/>
      <c r="BA675" s="7"/>
      <c r="BB675" s="7"/>
      <c r="BC675" s="7"/>
      <c r="BD675" s="7"/>
    </row>
    <row r="676" spans="1:56" x14ac:dyDescent="0.25">
      <c r="A676" s="218">
        <v>7241</v>
      </c>
      <c r="B676" s="220" t="s">
        <v>710</v>
      </c>
      <c r="C676" s="220"/>
      <c r="D676" s="220"/>
      <c r="E676" s="220"/>
      <c r="F676" s="220"/>
      <c r="G676" s="220"/>
      <c r="H676" s="220"/>
      <c r="I676" s="220"/>
      <c r="J676" s="220"/>
      <c r="K676" s="220"/>
      <c r="L676" s="221"/>
      <c r="M676" s="196" t="s">
        <v>56</v>
      </c>
      <c r="N676" s="222">
        <f t="shared" si="233"/>
        <v>7241</v>
      </c>
      <c r="O676" s="233">
        <v>0</v>
      </c>
      <c r="P676" s="234">
        <v>0</v>
      </c>
      <c r="Q676" s="200"/>
      <c r="R676" s="199"/>
      <c r="S676" s="242">
        <f t="shared" si="227"/>
        <v>0</v>
      </c>
      <c r="T676" s="210">
        <f t="shared" si="228"/>
        <v>0</v>
      </c>
      <c r="U676" s="196"/>
      <c r="V676" s="225">
        <v>0</v>
      </c>
      <c r="W676" s="226">
        <v>0</v>
      </c>
      <c r="X676" s="227">
        <v>0</v>
      </c>
      <c r="Y676" s="226">
        <v>0</v>
      </c>
      <c r="Z676" s="227">
        <v>0</v>
      </c>
      <c r="AA676" s="228">
        <v>0</v>
      </c>
      <c r="AB676" s="196"/>
      <c r="AC676" s="233">
        <v>0</v>
      </c>
      <c r="AD676" s="234">
        <v>0</v>
      </c>
      <c r="AE676" s="302"/>
      <c r="AF676" s="224"/>
      <c r="AG676" s="242">
        <f t="shared" si="226"/>
        <v>0</v>
      </c>
      <c r="AH676" s="210">
        <f t="shared" si="235"/>
        <v>0</v>
      </c>
      <c r="AI676" s="196"/>
      <c r="AJ676" s="229">
        <f t="shared" si="225"/>
        <v>7241</v>
      </c>
      <c r="AK676" s="233">
        <v>0</v>
      </c>
      <c r="AL676" s="234">
        <v>0</v>
      </c>
      <c r="AM676" s="201">
        <f t="shared" si="229"/>
        <v>0</v>
      </c>
      <c r="AN676" s="209">
        <f t="shared" si="229"/>
        <v>0</v>
      </c>
      <c r="AO676" s="242">
        <f t="shared" si="234"/>
        <v>0</v>
      </c>
      <c r="AP676" s="210">
        <f t="shared" si="234"/>
        <v>0</v>
      </c>
      <c r="AQ676" s="7"/>
      <c r="AR676" s="211">
        <f t="shared" si="230"/>
        <v>0</v>
      </c>
      <c r="AS676" s="212">
        <f t="shared" si="231"/>
        <v>0</v>
      </c>
      <c r="AT676" s="213">
        <f t="shared" si="232"/>
        <v>0</v>
      </c>
      <c r="AU676" s="7"/>
      <c r="AV676" s="7"/>
      <c r="AW676" s="214"/>
      <c r="AX676" s="214"/>
      <c r="AY676" s="7"/>
      <c r="AZ676" s="7"/>
      <c r="BA676" s="7"/>
      <c r="BB676" s="7"/>
      <c r="BC676" s="7"/>
      <c r="BD676" s="7"/>
    </row>
    <row r="677" spans="1:56" x14ac:dyDescent="0.25">
      <c r="A677" s="218">
        <v>7242</v>
      </c>
      <c r="B677" s="220" t="s">
        <v>711</v>
      </c>
      <c r="C677" s="220"/>
      <c r="D677" s="220"/>
      <c r="E677" s="220"/>
      <c r="F677" s="220"/>
      <c r="G677" s="220"/>
      <c r="H677" s="220"/>
      <c r="I677" s="220"/>
      <c r="J677" s="220"/>
      <c r="K677" s="220"/>
      <c r="L677" s="221"/>
      <c r="M677" s="196" t="s">
        <v>56</v>
      </c>
      <c r="N677" s="222">
        <f t="shared" si="233"/>
        <v>7242</v>
      </c>
      <c r="O677" s="233">
        <v>0</v>
      </c>
      <c r="P677" s="234">
        <v>0</v>
      </c>
      <c r="Q677" s="200"/>
      <c r="R677" s="199"/>
      <c r="S677" s="242">
        <f t="shared" si="227"/>
        <v>0</v>
      </c>
      <c r="T677" s="210">
        <f t="shared" si="228"/>
        <v>0</v>
      </c>
      <c r="U677" s="196"/>
      <c r="V677" s="225">
        <v>0</v>
      </c>
      <c r="W677" s="226">
        <v>0</v>
      </c>
      <c r="X677" s="227">
        <v>0</v>
      </c>
      <c r="Y677" s="226">
        <v>0</v>
      </c>
      <c r="Z677" s="227">
        <v>0</v>
      </c>
      <c r="AA677" s="228">
        <v>0</v>
      </c>
      <c r="AB677" s="196"/>
      <c r="AC677" s="233">
        <v>0</v>
      </c>
      <c r="AD677" s="234">
        <v>0</v>
      </c>
      <c r="AE677" s="200"/>
      <c r="AF677" s="199"/>
      <c r="AG677" s="242">
        <f t="shared" si="226"/>
        <v>0</v>
      </c>
      <c r="AH677" s="210">
        <f t="shared" si="235"/>
        <v>0</v>
      </c>
      <c r="AI677" s="196"/>
      <c r="AJ677" s="229">
        <f t="shared" si="225"/>
        <v>7242</v>
      </c>
      <c r="AK677" s="233">
        <v>0</v>
      </c>
      <c r="AL677" s="234">
        <v>0</v>
      </c>
      <c r="AM677" s="201">
        <f t="shared" si="229"/>
        <v>0</v>
      </c>
      <c r="AN677" s="209">
        <f t="shared" si="229"/>
        <v>0</v>
      </c>
      <c r="AO677" s="242">
        <f t="shared" si="234"/>
        <v>0</v>
      </c>
      <c r="AP677" s="210">
        <f t="shared" si="234"/>
        <v>0</v>
      </c>
      <c r="AQ677" s="7"/>
      <c r="AR677" s="211">
        <f t="shared" si="230"/>
        <v>0</v>
      </c>
      <c r="AS677" s="212">
        <f t="shared" si="231"/>
        <v>0</v>
      </c>
      <c r="AT677" s="213">
        <f t="shared" si="232"/>
        <v>0</v>
      </c>
      <c r="AU677" s="7"/>
      <c r="AV677" s="7"/>
      <c r="AW677" s="214"/>
      <c r="AX677" s="214"/>
      <c r="AY677" s="7"/>
      <c r="AZ677" s="7"/>
      <c r="BA677" s="7"/>
      <c r="BB677" s="7"/>
      <c r="BC677" s="7"/>
      <c r="BD677" s="7"/>
    </row>
    <row r="678" spans="1:56" x14ac:dyDescent="0.25">
      <c r="A678" s="218">
        <v>7250</v>
      </c>
      <c r="B678" s="219" t="s">
        <v>712</v>
      </c>
      <c r="C678" s="220"/>
      <c r="D678" s="220"/>
      <c r="E678" s="220"/>
      <c r="F678" s="220"/>
      <c r="G678" s="220"/>
      <c r="H678" s="220"/>
      <c r="I678" s="220"/>
      <c r="J678" s="220"/>
      <c r="K678" s="220"/>
      <c r="L678" s="221"/>
      <c r="M678" s="196" t="s">
        <v>56</v>
      </c>
      <c r="N678" s="222">
        <f t="shared" si="233"/>
        <v>7250</v>
      </c>
      <c r="O678" s="233">
        <v>0</v>
      </c>
      <c r="P678" s="234">
        <v>0</v>
      </c>
      <c r="Q678" s="200"/>
      <c r="R678" s="199"/>
      <c r="S678" s="242">
        <f t="shared" si="227"/>
        <v>0</v>
      </c>
      <c r="T678" s="210">
        <f t="shared" si="228"/>
        <v>0</v>
      </c>
      <c r="U678" s="196"/>
      <c r="V678" s="225">
        <v>0</v>
      </c>
      <c r="W678" s="226">
        <v>0</v>
      </c>
      <c r="X678" s="227">
        <v>0</v>
      </c>
      <c r="Y678" s="226">
        <v>0</v>
      </c>
      <c r="Z678" s="227">
        <v>0</v>
      </c>
      <c r="AA678" s="228">
        <v>0</v>
      </c>
      <c r="AB678" s="196"/>
      <c r="AC678" s="233">
        <v>0</v>
      </c>
      <c r="AD678" s="234">
        <v>0</v>
      </c>
      <c r="AE678" s="302"/>
      <c r="AF678" s="224"/>
      <c r="AG678" s="242">
        <f t="shared" si="226"/>
        <v>0</v>
      </c>
      <c r="AH678" s="210">
        <f t="shared" si="235"/>
        <v>0</v>
      </c>
      <c r="AI678" s="196"/>
      <c r="AJ678" s="229">
        <f>+N678</f>
        <v>7250</v>
      </c>
      <c r="AK678" s="233">
        <v>0</v>
      </c>
      <c r="AL678" s="234">
        <v>0</v>
      </c>
      <c r="AM678" s="201">
        <f t="shared" si="229"/>
        <v>0</v>
      </c>
      <c r="AN678" s="209">
        <f t="shared" si="229"/>
        <v>0</v>
      </c>
      <c r="AO678" s="242">
        <f t="shared" si="234"/>
        <v>0</v>
      </c>
      <c r="AP678" s="210">
        <f t="shared" si="234"/>
        <v>0</v>
      </c>
      <c r="AQ678" s="7"/>
      <c r="AR678" s="211">
        <f t="shared" si="230"/>
        <v>0</v>
      </c>
      <c r="AS678" s="212">
        <f t="shared" si="231"/>
        <v>0</v>
      </c>
      <c r="AT678" s="213">
        <f t="shared" si="232"/>
        <v>0</v>
      </c>
      <c r="AU678" s="7"/>
      <c r="AV678" s="7"/>
      <c r="AW678" s="214"/>
      <c r="AX678" s="214"/>
      <c r="AY678" s="7"/>
      <c r="AZ678" s="7"/>
      <c r="BA678" s="7"/>
      <c r="BB678" s="7"/>
      <c r="BC678" s="7"/>
      <c r="BD678" s="7"/>
    </row>
    <row r="679" spans="1:56" x14ac:dyDescent="0.25">
      <c r="A679" s="218">
        <v>7251</v>
      </c>
      <c r="B679" s="220" t="s">
        <v>713</v>
      </c>
      <c r="C679" s="220"/>
      <c r="D679" s="220"/>
      <c r="E679" s="220"/>
      <c r="F679" s="220"/>
      <c r="G679" s="220"/>
      <c r="H679" s="220"/>
      <c r="I679" s="220"/>
      <c r="J679" s="220"/>
      <c r="K679" s="220"/>
      <c r="L679" s="221"/>
      <c r="M679" s="196" t="s">
        <v>56</v>
      </c>
      <c r="N679" s="222">
        <f t="shared" si="233"/>
        <v>7251</v>
      </c>
      <c r="O679" s="233">
        <v>0</v>
      </c>
      <c r="P679" s="234">
        <v>0</v>
      </c>
      <c r="Q679" s="200"/>
      <c r="R679" s="199"/>
      <c r="S679" s="242">
        <f t="shared" si="227"/>
        <v>0</v>
      </c>
      <c r="T679" s="210">
        <f t="shared" si="228"/>
        <v>0</v>
      </c>
      <c r="U679" s="196"/>
      <c r="V679" s="225">
        <v>0</v>
      </c>
      <c r="W679" s="226">
        <v>0</v>
      </c>
      <c r="X679" s="227">
        <v>0</v>
      </c>
      <c r="Y679" s="226">
        <v>322.37</v>
      </c>
      <c r="Z679" s="227">
        <v>0</v>
      </c>
      <c r="AA679" s="228">
        <v>322.37</v>
      </c>
      <c r="AB679" s="196"/>
      <c r="AC679" s="233">
        <v>0</v>
      </c>
      <c r="AD679" s="234">
        <v>0</v>
      </c>
      <c r="AE679" s="302"/>
      <c r="AF679" s="224"/>
      <c r="AG679" s="242">
        <f t="shared" si="226"/>
        <v>0</v>
      </c>
      <c r="AH679" s="210">
        <f t="shared" si="235"/>
        <v>0</v>
      </c>
      <c r="AI679" s="196"/>
      <c r="AJ679" s="229">
        <f t="shared" si="225"/>
        <v>7251</v>
      </c>
      <c r="AK679" s="233">
        <v>0</v>
      </c>
      <c r="AL679" s="234">
        <v>0</v>
      </c>
      <c r="AM679" s="201">
        <f t="shared" si="229"/>
        <v>0</v>
      </c>
      <c r="AN679" s="209">
        <f t="shared" si="229"/>
        <v>322.37</v>
      </c>
      <c r="AO679" s="242">
        <f t="shared" si="234"/>
        <v>0</v>
      </c>
      <c r="AP679" s="210">
        <f t="shared" si="234"/>
        <v>322.37</v>
      </c>
      <c r="AQ679" s="7"/>
      <c r="AR679" s="211">
        <f t="shared" si="230"/>
        <v>0</v>
      </c>
      <c r="AS679" s="212">
        <f t="shared" si="231"/>
        <v>0</v>
      </c>
      <c r="AT679" s="213">
        <f t="shared" si="232"/>
        <v>0</v>
      </c>
      <c r="AU679" s="7"/>
      <c r="AV679" s="7"/>
      <c r="AW679" s="214"/>
      <c r="AX679" s="214"/>
      <c r="AY679" s="7"/>
      <c r="AZ679" s="7"/>
      <c r="BA679" s="7"/>
      <c r="BB679" s="7"/>
      <c r="BC679" s="7"/>
      <c r="BD679" s="7"/>
    </row>
    <row r="680" spans="1:56" x14ac:dyDescent="0.25">
      <c r="A680" s="218">
        <v>7252</v>
      </c>
      <c r="B680" s="220" t="s">
        <v>714</v>
      </c>
      <c r="C680" s="220"/>
      <c r="D680" s="220"/>
      <c r="E680" s="220"/>
      <c r="F680" s="220"/>
      <c r="G680" s="220"/>
      <c r="H680" s="220"/>
      <c r="I680" s="220"/>
      <c r="J680" s="220"/>
      <c r="K680" s="220"/>
      <c r="L680" s="221"/>
      <c r="M680" s="196" t="s">
        <v>56</v>
      </c>
      <c r="N680" s="222">
        <f t="shared" si="233"/>
        <v>7252</v>
      </c>
      <c r="O680" s="233">
        <v>0</v>
      </c>
      <c r="P680" s="234">
        <v>0</v>
      </c>
      <c r="Q680" s="200"/>
      <c r="R680" s="199"/>
      <c r="S680" s="242">
        <f t="shared" si="227"/>
        <v>0</v>
      </c>
      <c r="T680" s="210">
        <f t="shared" si="228"/>
        <v>0</v>
      </c>
      <c r="U680" s="196"/>
      <c r="V680" s="225">
        <v>0</v>
      </c>
      <c r="W680" s="226">
        <v>0</v>
      </c>
      <c r="X680" s="227">
        <v>501.06</v>
      </c>
      <c r="Y680" s="226">
        <v>0.96</v>
      </c>
      <c r="Z680" s="227">
        <v>500.1</v>
      </c>
      <c r="AA680" s="228">
        <v>0</v>
      </c>
      <c r="AB680" s="196"/>
      <c r="AC680" s="233">
        <v>0</v>
      </c>
      <c r="AD680" s="234">
        <v>0</v>
      </c>
      <c r="AE680" s="200"/>
      <c r="AF680" s="199"/>
      <c r="AG680" s="242">
        <f t="shared" si="226"/>
        <v>0</v>
      </c>
      <c r="AH680" s="210">
        <f t="shared" si="235"/>
        <v>0</v>
      </c>
      <c r="AI680" s="196"/>
      <c r="AJ680" s="229">
        <f t="shared" si="225"/>
        <v>7252</v>
      </c>
      <c r="AK680" s="233">
        <v>0</v>
      </c>
      <c r="AL680" s="234">
        <v>0</v>
      </c>
      <c r="AM680" s="201">
        <f t="shared" si="229"/>
        <v>501.06</v>
      </c>
      <c r="AN680" s="209">
        <f t="shared" si="229"/>
        <v>0.96</v>
      </c>
      <c r="AO680" s="242">
        <f t="shared" si="234"/>
        <v>500.1</v>
      </c>
      <c r="AP680" s="210">
        <f t="shared" si="234"/>
        <v>0</v>
      </c>
      <c r="AQ680" s="7"/>
      <c r="AR680" s="211">
        <f t="shared" si="230"/>
        <v>0</v>
      </c>
      <c r="AS680" s="212">
        <f t="shared" si="231"/>
        <v>0</v>
      </c>
      <c r="AT680" s="213">
        <f t="shared" si="232"/>
        <v>0</v>
      </c>
      <c r="AU680" s="7"/>
      <c r="AV680" s="7"/>
      <c r="AW680" s="214"/>
      <c r="AX680" s="214"/>
      <c r="AY680" s="7"/>
      <c r="AZ680" s="7"/>
      <c r="BA680" s="7"/>
      <c r="BB680" s="7"/>
      <c r="BC680" s="7"/>
      <c r="BD680" s="7"/>
    </row>
    <row r="681" spans="1:56" x14ac:dyDescent="0.25">
      <c r="A681" s="218">
        <v>7258</v>
      </c>
      <c r="B681" s="220" t="s">
        <v>715</v>
      </c>
      <c r="C681" s="220"/>
      <c r="D681" s="220"/>
      <c r="E681" s="220"/>
      <c r="F681" s="220"/>
      <c r="G681" s="220"/>
      <c r="H681" s="220"/>
      <c r="I681" s="220"/>
      <c r="J681" s="220"/>
      <c r="K681" s="220"/>
      <c r="L681" s="221"/>
      <c r="M681" s="196" t="s">
        <v>56</v>
      </c>
      <c r="N681" s="222">
        <f t="shared" si="233"/>
        <v>7258</v>
      </c>
      <c r="O681" s="233">
        <v>0</v>
      </c>
      <c r="P681" s="234">
        <v>0</v>
      </c>
      <c r="Q681" s="200"/>
      <c r="R681" s="199"/>
      <c r="S681" s="242">
        <f t="shared" si="227"/>
        <v>0</v>
      </c>
      <c r="T681" s="210">
        <f t="shared" si="228"/>
        <v>0</v>
      </c>
      <c r="U681" s="196"/>
      <c r="V681" s="225">
        <v>0</v>
      </c>
      <c r="W681" s="226">
        <v>0</v>
      </c>
      <c r="X681" s="227">
        <v>0</v>
      </c>
      <c r="Y681" s="226">
        <v>0</v>
      </c>
      <c r="Z681" s="227">
        <v>0</v>
      </c>
      <c r="AA681" s="228">
        <v>0</v>
      </c>
      <c r="AB681" s="196"/>
      <c r="AC681" s="233">
        <v>0</v>
      </c>
      <c r="AD681" s="234">
        <v>0</v>
      </c>
      <c r="AE681" s="200"/>
      <c r="AF681" s="199"/>
      <c r="AG681" s="242">
        <f t="shared" si="226"/>
        <v>0</v>
      </c>
      <c r="AH681" s="210">
        <f t="shared" si="235"/>
        <v>0</v>
      </c>
      <c r="AI681" s="196"/>
      <c r="AJ681" s="229">
        <f t="shared" si="225"/>
        <v>7258</v>
      </c>
      <c r="AK681" s="233">
        <v>0</v>
      </c>
      <c r="AL681" s="234">
        <v>0</v>
      </c>
      <c r="AM681" s="201">
        <f t="shared" si="229"/>
        <v>0</v>
      </c>
      <c r="AN681" s="209">
        <f t="shared" si="229"/>
        <v>0</v>
      </c>
      <c r="AO681" s="242">
        <f t="shared" si="234"/>
        <v>0</v>
      </c>
      <c r="AP681" s="210">
        <f t="shared" si="234"/>
        <v>0</v>
      </c>
      <c r="AQ681" s="7"/>
      <c r="AR681" s="211">
        <f t="shared" si="230"/>
        <v>0</v>
      </c>
      <c r="AS681" s="212">
        <f t="shared" si="231"/>
        <v>0</v>
      </c>
      <c r="AT681" s="213">
        <f t="shared" si="232"/>
        <v>0</v>
      </c>
      <c r="AU681" s="7"/>
      <c r="AV681" s="7"/>
      <c r="AW681" s="214"/>
      <c r="AX681" s="214"/>
      <c r="AY681" s="7"/>
      <c r="AZ681" s="7"/>
      <c r="BA681" s="7"/>
      <c r="BB681" s="7"/>
      <c r="BC681" s="7"/>
      <c r="BD681" s="7"/>
    </row>
    <row r="682" spans="1:56" x14ac:dyDescent="0.25">
      <c r="A682" s="218">
        <v>7270</v>
      </c>
      <c r="B682" s="219" t="s">
        <v>716</v>
      </c>
      <c r="C682" s="220"/>
      <c r="D682" s="220"/>
      <c r="E682" s="220"/>
      <c r="F682" s="220"/>
      <c r="G682" s="220"/>
      <c r="H682" s="220"/>
      <c r="I682" s="220"/>
      <c r="J682" s="220"/>
      <c r="K682" s="220"/>
      <c r="L682" s="221"/>
      <c r="M682" s="196" t="s">
        <v>56</v>
      </c>
      <c r="N682" s="222">
        <f>+A682</f>
        <v>7270</v>
      </c>
      <c r="O682" s="233">
        <v>0</v>
      </c>
      <c r="P682" s="234">
        <v>0</v>
      </c>
      <c r="Q682" s="200"/>
      <c r="R682" s="199"/>
      <c r="S682" s="242">
        <f>+IF(ABS(+O682+Q682)&gt;=ABS(P682+R682),+O682-P682+Q682-R682,0)</f>
        <v>0</v>
      </c>
      <c r="T682" s="210">
        <f>+IF(ABS(+O682+Q682)&lt;=ABS(P682+R682),-O682+P682-Q682+R682,0)</f>
        <v>0</v>
      </c>
      <c r="U682" s="196"/>
      <c r="V682" s="225">
        <v>0</v>
      </c>
      <c r="W682" s="226">
        <v>0</v>
      </c>
      <c r="X682" s="227">
        <v>0</v>
      </c>
      <c r="Y682" s="226">
        <v>1700671.7200000002</v>
      </c>
      <c r="Z682" s="227">
        <v>0</v>
      </c>
      <c r="AA682" s="228">
        <v>1700671.7200000002</v>
      </c>
      <c r="AB682" s="196"/>
      <c r="AC682" s="233">
        <v>0</v>
      </c>
      <c r="AD682" s="234">
        <v>0</v>
      </c>
      <c r="AE682" s="302"/>
      <c r="AF682" s="224"/>
      <c r="AG682" s="242">
        <f>+IF(ABS(+AC682+AE682)&gt;=ABS(AD682+AF682),+AC682-AD682+AE682-AF682,0)</f>
        <v>0</v>
      </c>
      <c r="AH682" s="210">
        <f>+IF(ABS(+AC682+AE682)&lt;=ABS(AD682+AF682),-AC682+AD682-AE682+AF682,0)</f>
        <v>0</v>
      </c>
      <c r="AI682" s="196"/>
      <c r="AJ682" s="229">
        <f t="shared" si="225"/>
        <v>7270</v>
      </c>
      <c r="AK682" s="233">
        <v>0</v>
      </c>
      <c r="AL682" s="234">
        <v>0</v>
      </c>
      <c r="AM682" s="201">
        <f>+ROUND(+Q682+X682+AE682,2)</f>
        <v>0</v>
      </c>
      <c r="AN682" s="209">
        <f>+ROUND(+R682+Y682+AF682,2)</f>
        <v>1700671.72</v>
      </c>
      <c r="AO682" s="242">
        <f t="shared" si="234"/>
        <v>0</v>
      </c>
      <c r="AP682" s="210">
        <f t="shared" si="234"/>
        <v>1700671.7200000002</v>
      </c>
      <c r="AQ682" s="7"/>
      <c r="AR682" s="211">
        <f>+ROUND(+SUM(AK682-AL682)-SUM(O682-P682)-SUM(V682-W682)-SUM(AC682-AD682),2)</f>
        <v>0</v>
      </c>
      <c r="AS682" s="212">
        <f>+ROUND(+SUM(AM682-AN682)-SUM(Q682-R682)-SUM(X682-Y682)-SUM(AE682-AF682),2)</f>
        <v>0</v>
      </c>
      <c r="AT682" s="213">
        <f>+ROUND(+SUM(AO682-AP682)-SUM(S682-T682)-SUM(Z682-AA682)-SUM(AG682-AH682),2)</f>
        <v>0</v>
      </c>
      <c r="AU682" s="7"/>
      <c r="AV682" s="7"/>
      <c r="AW682" s="214"/>
      <c r="AX682" s="214"/>
      <c r="AY682" s="7"/>
      <c r="AZ682" s="7"/>
      <c r="BA682" s="7"/>
      <c r="BB682" s="7"/>
      <c r="BC682" s="7"/>
      <c r="BD682" s="7"/>
    </row>
    <row r="683" spans="1:56" x14ac:dyDescent="0.25">
      <c r="A683" s="218">
        <v>7271</v>
      </c>
      <c r="B683" s="220" t="s">
        <v>717</v>
      </c>
      <c r="C683" s="220"/>
      <c r="D683" s="220"/>
      <c r="E683" s="220"/>
      <c r="F683" s="220"/>
      <c r="G683" s="220"/>
      <c r="H683" s="220"/>
      <c r="I683" s="220"/>
      <c r="J683" s="220"/>
      <c r="K683" s="220"/>
      <c r="L683" s="221"/>
      <c r="M683" s="196" t="s">
        <v>56</v>
      </c>
      <c r="N683" s="222">
        <f t="shared" si="233"/>
        <v>7271</v>
      </c>
      <c r="O683" s="233">
        <v>0</v>
      </c>
      <c r="P683" s="234">
        <v>0</v>
      </c>
      <c r="Q683" s="200"/>
      <c r="R683" s="199"/>
      <c r="S683" s="242">
        <f t="shared" si="227"/>
        <v>0</v>
      </c>
      <c r="T683" s="210">
        <f t="shared" si="228"/>
        <v>0</v>
      </c>
      <c r="U683" s="196"/>
      <c r="V683" s="225">
        <v>0</v>
      </c>
      <c r="W683" s="226">
        <v>0</v>
      </c>
      <c r="X683" s="227">
        <v>0</v>
      </c>
      <c r="Y683" s="226">
        <v>0</v>
      </c>
      <c r="Z683" s="227">
        <v>0</v>
      </c>
      <c r="AA683" s="228">
        <v>0</v>
      </c>
      <c r="AB683" s="196"/>
      <c r="AC683" s="233">
        <v>0</v>
      </c>
      <c r="AD683" s="234">
        <v>0</v>
      </c>
      <c r="AE683" s="302"/>
      <c r="AF683" s="224"/>
      <c r="AG683" s="242">
        <f t="shared" si="226"/>
        <v>0</v>
      </c>
      <c r="AH683" s="210">
        <f t="shared" si="235"/>
        <v>0</v>
      </c>
      <c r="AI683" s="196"/>
      <c r="AJ683" s="229">
        <f t="shared" si="225"/>
        <v>7271</v>
      </c>
      <c r="AK683" s="233">
        <v>0</v>
      </c>
      <c r="AL683" s="234">
        <v>0</v>
      </c>
      <c r="AM683" s="201">
        <f t="shared" si="229"/>
        <v>0</v>
      </c>
      <c r="AN683" s="209">
        <f t="shared" si="229"/>
        <v>0</v>
      </c>
      <c r="AO683" s="242">
        <f t="shared" si="234"/>
        <v>0</v>
      </c>
      <c r="AP683" s="210">
        <f t="shared" si="234"/>
        <v>0</v>
      </c>
      <c r="AQ683" s="7"/>
      <c r="AR683" s="211">
        <f t="shared" si="230"/>
        <v>0</v>
      </c>
      <c r="AS683" s="212">
        <f t="shared" si="231"/>
        <v>0</v>
      </c>
      <c r="AT683" s="213">
        <f t="shared" si="232"/>
        <v>0</v>
      </c>
      <c r="AU683" s="7"/>
      <c r="AV683" s="7"/>
      <c r="AW683" s="214"/>
      <c r="AX683" s="214"/>
      <c r="AY683" s="7"/>
      <c r="AZ683" s="7"/>
      <c r="BA683" s="7"/>
      <c r="BB683" s="7"/>
      <c r="BC683" s="7"/>
      <c r="BD683" s="7"/>
    </row>
    <row r="684" spans="1:56" x14ac:dyDescent="0.25">
      <c r="A684" s="218">
        <v>7274</v>
      </c>
      <c r="B684" s="219" t="s">
        <v>718</v>
      </c>
      <c r="C684" s="220"/>
      <c r="D684" s="220"/>
      <c r="E684" s="220"/>
      <c r="F684" s="220"/>
      <c r="G684" s="220"/>
      <c r="H684" s="220"/>
      <c r="I684" s="220"/>
      <c r="J684" s="220"/>
      <c r="K684" s="220"/>
      <c r="L684" s="221"/>
      <c r="M684" s="196" t="s">
        <v>56</v>
      </c>
      <c r="N684" s="222">
        <f t="shared" si="233"/>
        <v>7274</v>
      </c>
      <c r="O684" s="233">
        <v>0</v>
      </c>
      <c r="P684" s="234">
        <v>0</v>
      </c>
      <c r="Q684" s="200"/>
      <c r="R684" s="199"/>
      <c r="S684" s="242">
        <f t="shared" si="227"/>
        <v>0</v>
      </c>
      <c r="T684" s="210">
        <f t="shared" si="228"/>
        <v>0</v>
      </c>
      <c r="U684" s="196"/>
      <c r="V684" s="225">
        <v>0</v>
      </c>
      <c r="W684" s="226">
        <v>0</v>
      </c>
      <c r="X684" s="227">
        <v>0</v>
      </c>
      <c r="Y684" s="226">
        <v>35628030.800000004</v>
      </c>
      <c r="Z684" s="227">
        <v>0</v>
      </c>
      <c r="AA684" s="228">
        <v>35628030.800000004</v>
      </c>
      <c r="AB684" s="196"/>
      <c r="AC684" s="233">
        <v>0</v>
      </c>
      <c r="AD684" s="234">
        <v>0</v>
      </c>
      <c r="AE684" s="200"/>
      <c r="AF684" s="199"/>
      <c r="AG684" s="242">
        <f t="shared" si="226"/>
        <v>0</v>
      </c>
      <c r="AH684" s="210">
        <f t="shared" si="235"/>
        <v>0</v>
      </c>
      <c r="AI684" s="196"/>
      <c r="AJ684" s="229">
        <f>+N684</f>
        <v>7274</v>
      </c>
      <c r="AK684" s="233">
        <v>0</v>
      </c>
      <c r="AL684" s="234">
        <v>0</v>
      </c>
      <c r="AM684" s="201">
        <f t="shared" ref="AM684:AN779" si="236">+ROUND(+Q684+X684+AE684,2)</f>
        <v>0</v>
      </c>
      <c r="AN684" s="209">
        <f t="shared" si="236"/>
        <v>35628030.799999997</v>
      </c>
      <c r="AO684" s="242">
        <f t="shared" si="234"/>
        <v>0</v>
      </c>
      <c r="AP684" s="210">
        <f t="shared" si="234"/>
        <v>35628030.800000004</v>
      </c>
      <c r="AQ684" s="7"/>
      <c r="AR684" s="211">
        <f t="shared" si="230"/>
        <v>0</v>
      </c>
      <c r="AS684" s="212">
        <f t="shared" si="231"/>
        <v>0</v>
      </c>
      <c r="AT684" s="213">
        <f t="shared" si="232"/>
        <v>0</v>
      </c>
      <c r="AU684" s="7"/>
      <c r="AV684" s="7"/>
      <c r="AW684" s="214"/>
      <c r="AX684" s="214"/>
      <c r="AY684" s="7"/>
      <c r="AZ684" s="7"/>
      <c r="BA684" s="7"/>
      <c r="BB684" s="7"/>
      <c r="BC684" s="7"/>
      <c r="BD684" s="7"/>
    </row>
    <row r="685" spans="1:56" x14ac:dyDescent="0.25">
      <c r="A685" s="218">
        <v>7275</v>
      </c>
      <c r="B685" s="219" t="s">
        <v>719</v>
      </c>
      <c r="C685" s="220"/>
      <c r="D685" s="220"/>
      <c r="E685" s="220"/>
      <c r="F685" s="220"/>
      <c r="G685" s="220"/>
      <c r="H685" s="220"/>
      <c r="I685" s="220"/>
      <c r="J685" s="220"/>
      <c r="K685" s="220"/>
      <c r="L685" s="221"/>
      <c r="M685" s="196" t="s">
        <v>56</v>
      </c>
      <c r="N685" s="222">
        <f>+A685</f>
        <v>7275</v>
      </c>
      <c r="O685" s="233">
        <v>0</v>
      </c>
      <c r="P685" s="234">
        <v>0</v>
      </c>
      <c r="Q685" s="200"/>
      <c r="R685" s="199"/>
      <c r="S685" s="242">
        <f>+IF(ABS(+O685+Q685)&gt;=ABS(P685+R685),+O685-P685+Q685-R685,0)</f>
        <v>0</v>
      </c>
      <c r="T685" s="210">
        <f>+IF(ABS(+O685+Q685)&lt;=ABS(P685+R685),-O685+P685-Q685+R685,0)</f>
        <v>0</v>
      </c>
      <c r="U685" s="196"/>
      <c r="V685" s="225">
        <v>0</v>
      </c>
      <c r="W685" s="226">
        <v>0</v>
      </c>
      <c r="X685" s="227">
        <v>0</v>
      </c>
      <c r="Y685" s="226">
        <v>7023.32</v>
      </c>
      <c r="Z685" s="227">
        <v>0</v>
      </c>
      <c r="AA685" s="228">
        <v>7023.32</v>
      </c>
      <c r="AB685" s="196"/>
      <c r="AC685" s="233">
        <v>0</v>
      </c>
      <c r="AD685" s="234">
        <v>0</v>
      </c>
      <c r="AE685" s="200"/>
      <c r="AF685" s="199"/>
      <c r="AG685" s="242">
        <f>+IF(ABS(+AC685+AE685)&gt;=ABS(AD685+AF685),+AC685-AD685+AE685-AF685,0)</f>
        <v>0</v>
      </c>
      <c r="AH685" s="210">
        <f>+IF(ABS(+AC685+AE685)&lt;=ABS(AD685+AF685),-AC685+AD685-AE685+AF685,0)</f>
        <v>0</v>
      </c>
      <c r="AI685" s="196"/>
      <c r="AJ685" s="229">
        <f>+N685</f>
        <v>7275</v>
      </c>
      <c r="AK685" s="233">
        <v>0</v>
      </c>
      <c r="AL685" s="234">
        <v>0</v>
      </c>
      <c r="AM685" s="201">
        <f>+ROUND(+Q685+X685+AE685,2)</f>
        <v>0</v>
      </c>
      <c r="AN685" s="209">
        <f>+ROUND(+R685+Y685+AF685,2)</f>
        <v>7023.32</v>
      </c>
      <c r="AO685" s="242">
        <f t="shared" si="234"/>
        <v>0</v>
      </c>
      <c r="AP685" s="210">
        <f t="shared" si="234"/>
        <v>7023.32</v>
      </c>
      <c r="AQ685" s="7"/>
      <c r="AR685" s="211">
        <f>+ROUND(+SUM(AK685-AL685)-SUM(O685-P685)-SUM(V685-W685)-SUM(AC685-AD685),2)</f>
        <v>0</v>
      </c>
      <c r="AS685" s="212">
        <f>+ROUND(+SUM(AM685-AN685)-SUM(Q685-R685)-SUM(X685-Y685)-SUM(AE685-AF685),2)</f>
        <v>0</v>
      </c>
      <c r="AT685" s="213">
        <f>+ROUND(+SUM(AO685-AP685)-SUM(S685-T685)-SUM(Z685-AA685)-SUM(AG685-AH685),2)</f>
        <v>0</v>
      </c>
      <c r="AU685" s="7"/>
      <c r="AV685" s="7"/>
      <c r="AW685" s="214"/>
      <c r="AX685" s="214"/>
      <c r="AY685" s="7"/>
      <c r="AZ685" s="7"/>
      <c r="BA685" s="7"/>
      <c r="BB685" s="7"/>
      <c r="BC685" s="7"/>
      <c r="BD685" s="7"/>
    </row>
    <row r="686" spans="1:56" x14ac:dyDescent="0.25">
      <c r="A686" s="218">
        <v>7277</v>
      </c>
      <c r="B686" s="220" t="s">
        <v>720</v>
      </c>
      <c r="C686" s="220"/>
      <c r="D686" s="220"/>
      <c r="E686" s="220"/>
      <c r="F686" s="220"/>
      <c r="G686" s="220"/>
      <c r="H686" s="220"/>
      <c r="I686" s="220"/>
      <c r="J686" s="220"/>
      <c r="K686" s="220"/>
      <c r="L686" s="221"/>
      <c r="M686" s="196" t="s">
        <v>56</v>
      </c>
      <c r="N686" s="222">
        <f t="shared" si="233"/>
        <v>7277</v>
      </c>
      <c r="O686" s="233">
        <v>0</v>
      </c>
      <c r="P686" s="234">
        <v>0</v>
      </c>
      <c r="Q686" s="200"/>
      <c r="R686" s="199"/>
      <c r="S686" s="242">
        <f t="shared" si="227"/>
        <v>0</v>
      </c>
      <c r="T686" s="210">
        <f t="shared" si="228"/>
        <v>0</v>
      </c>
      <c r="U686" s="196"/>
      <c r="V686" s="225">
        <v>0</v>
      </c>
      <c r="W686" s="226">
        <v>0</v>
      </c>
      <c r="X686" s="227">
        <v>0</v>
      </c>
      <c r="Y686" s="226">
        <v>0</v>
      </c>
      <c r="Z686" s="227">
        <v>0</v>
      </c>
      <c r="AA686" s="228">
        <v>0</v>
      </c>
      <c r="AB686" s="196"/>
      <c r="AC686" s="233">
        <v>0</v>
      </c>
      <c r="AD686" s="234">
        <v>0</v>
      </c>
      <c r="AE686" s="302"/>
      <c r="AF686" s="224"/>
      <c r="AG686" s="242">
        <f t="shared" si="226"/>
        <v>0</v>
      </c>
      <c r="AH686" s="210">
        <f t="shared" si="235"/>
        <v>0</v>
      </c>
      <c r="AI686" s="196"/>
      <c r="AJ686" s="229">
        <f t="shared" si="225"/>
        <v>7277</v>
      </c>
      <c r="AK686" s="233">
        <v>0</v>
      </c>
      <c r="AL686" s="234">
        <v>0</v>
      </c>
      <c r="AM686" s="201">
        <f t="shared" si="236"/>
        <v>0</v>
      </c>
      <c r="AN686" s="209">
        <f t="shared" si="236"/>
        <v>0</v>
      </c>
      <c r="AO686" s="242">
        <f t="shared" si="234"/>
        <v>0</v>
      </c>
      <c r="AP686" s="210">
        <f t="shared" si="234"/>
        <v>0</v>
      </c>
      <c r="AQ686" s="7"/>
      <c r="AR686" s="211">
        <f t="shared" si="230"/>
        <v>0</v>
      </c>
      <c r="AS686" s="212">
        <f t="shared" si="231"/>
        <v>0</v>
      </c>
      <c r="AT686" s="213">
        <f t="shared" si="232"/>
        <v>0</v>
      </c>
      <c r="AU686" s="7"/>
      <c r="AV686" s="7"/>
      <c r="AW686" s="214"/>
      <c r="AX686" s="214"/>
      <c r="AY686" s="7"/>
      <c r="AZ686" s="7"/>
      <c r="BA686" s="7"/>
      <c r="BB686" s="7"/>
      <c r="BC686" s="7"/>
      <c r="BD686" s="7"/>
    </row>
    <row r="687" spans="1:56" x14ac:dyDescent="0.25">
      <c r="A687" s="218">
        <v>7278</v>
      </c>
      <c r="B687" s="220" t="s">
        <v>721</v>
      </c>
      <c r="C687" s="220"/>
      <c r="D687" s="220"/>
      <c r="E687" s="220"/>
      <c r="F687" s="220"/>
      <c r="G687" s="220"/>
      <c r="H687" s="220"/>
      <c r="I687" s="220"/>
      <c r="J687" s="220"/>
      <c r="K687" s="220"/>
      <c r="L687" s="221"/>
      <c r="M687" s="196" t="s">
        <v>56</v>
      </c>
      <c r="N687" s="222">
        <f t="shared" si="233"/>
        <v>7278</v>
      </c>
      <c r="O687" s="233">
        <v>0</v>
      </c>
      <c r="P687" s="234">
        <v>0</v>
      </c>
      <c r="Q687" s="200"/>
      <c r="R687" s="199"/>
      <c r="S687" s="242">
        <f t="shared" si="227"/>
        <v>0</v>
      </c>
      <c r="T687" s="210">
        <f t="shared" si="228"/>
        <v>0</v>
      </c>
      <c r="U687" s="196"/>
      <c r="V687" s="225">
        <v>0</v>
      </c>
      <c r="W687" s="226">
        <v>0</v>
      </c>
      <c r="X687" s="227">
        <v>0</v>
      </c>
      <c r="Y687" s="226">
        <v>0</v>
      </c>
      <c r="Z687" s="227">
        <v>0</v>
      </c>
      <c r="AA687" s="228">
        <v>0</v>
      </c>
      <c r="AB687" s="196"/>
      <c r="AC687" s="233">
        <v>0</v>
      </c>
      <c r="AD687" s="234">
        <v>0</v>
      </c>
      <c r="AE687" s="302"/>
      <c r="AF687" s="224"/>
      <c r="AG687" s="242">
        <f t="shared" si="226"/>
        <v>0</v>
      </c>
      <c r="AH687" s="210">
        <f t="shared" si="235"/>
        <v>0</v>
      </c>
      <c r="AI687" s="196"/>
      <c r="AJ687" s="229">
        <f t="shared" si="225"/>
        <v>7278</v>
      </c>
      <c r="AK687" s="233">
        <v>0</v>
      </c>
      <c r="AL687" s="234">
        <v>0</v>
      </c>
      <c r="AM687" s="201">
        <f t="shared" si="236"/>
        <v>0</v>
      </c>
      <c r="AN687" s="209">
        <f t="shared" si="236"/>
        <v>0</v>
      </c>
      <c r="AO687" s="242">
        <f t="shared" si="234"/>
        <v>0</v>
      </c>
      <c r="AP687" s="210">
        <f t="shared" si="234"/>
        <v>0</v>
      </c>
      <c r="AQ687" s="7"/>
      <c r="AR687" s="211">
        <f t="shared" si="230"/>
        <v>0</v>
      </c>
      <c r="AS687" s="212">
        <f t="shared" si="231"/>
        <v>0</v>
      </c>
      <c r="AT687" s="213">
        <f t="shared" si="232"/>
        <v>0</v>
      </c>
      <c r="AU687" s="7"/>
      <c r="AV687" s="7"/>
      <c r="AW687" s="214"/>
      <c r="AX687" s="214"/>
      <c r="AY687" s="7"/>
      <c r="AZ687" s="7"/>
      <c r="BA687" s="7"/>
      <c r="BB687" s="7"/>
      <c r="BC687" s="7"/>
      <c r="BD687" s="7"/>
    </row>
    <row r="688" spans="1:56" x14ac:dyDescent="0.25">
      <c r="A688" s="218">
        <v>7282</v>
      </c>
      <c r="B688" s="220" t="s">
        <v>722</v>
      </c>
      <c r="C688" s="220"/>
      <c r="D688" s="220"/>
      <c r="E688" s="220"/>
      <c r="F688" s="220"/>
      <c r="G688" s="220"/>
      <c r="H688" s="220"/>
      <c r="I688" s="220"/>
      <c r="J688" s="220"/>
      <c r="K688" s="220"/>
      <c r="L688" s="221"/>
      <c r="M688" s="196" t="s">
        <v>56</v>
      </c>
      <c r="N688" s="222">
        <f t="shared" si="233"/>
        <v>7282</v>
      </c>
      <c r="O688" s="233">
        <v>0</v>
      </c>
      <c r="P688" s="234">
        <v>0</v>
      </c>
      <c r="Q688" s="200"/>
      <c r="R688" s="199"/>
      <c r="S688" s="242">
        <f t="shared" si="227"/>
        <v>0</v>
      </c>
      <c r="T688" s="210">
        <f t="shared" si="228"/>
        <v>0</v>
      </c>
      <c r="U688" s="196"/>
      <c r="V688" s="225">
        <v>0</v>
      </c>
      <c r="W688" s="226">
        <v>0</v>
      </c>
      <c r="X688" s="227">
        <v>0</v>
      </c>
      <c r="Y688" s="226">
        <v>0</v>
      </c>
      <c r="Z688" s="227">
        <v>0</v>
      </c>
      <c r="AA688" s="228">
        <v>0</v>
      </c>
      <c r="AB688" s="196"/>
      <c r="AC688" s="233">
        <v>0</v>
      </c>
      <c r="AD688" s="234">
        <v>0</v>
      </c>
      <c r="AE688" s="200"/>
      <c r="AF688" s="199"/>
      <c r="AG688" s="242">
        <f t="shared" si="226"/>
        <v>0</v>
      </c>
      <c r="AH688" s="210">
        <f t="shared" si="235"/>
        <v>0</v>
      </c>
      <c r="AI688" s="196"/>
      <c r="AJ688" s="229">
        <f t="shared" si="225"/>
        <v>7282</v>
      </c>
      <c r="AK688" s="233">
        <v>0</v>
      </c>
      <c r="AL688" s="234">
        <v>0</v>
      </c>
      <c r="AM688" s="201">
        <f t="shared" si="236"/>
        <v>0</v>
      </c>
      <c r="AN688" s="209">
        <f t="shared" si="236"/>
        <v>0</v>
      </c>
      <c r="AO688" s="242">
        <f t="shared" si="234"/>
        <v>0</v>
      </c>
      <c r="AP688" s="210">
        <f t="shared" si="234"/>
        <v>0</v>
      </c>
      <c r="AQ688" s="7"/>
      <c r="AR688" s="211">
        <f t="shared" si="230"/>
        <v>0</v>
      </c>
      <c r="AS688" s="212">
        <f t="shared" si="231"/>
        <v>0</v>
      </c>
      <c r="AT688" s="213">
        <f t="shared" si="232"/>
        <v>0</v>
      </c>
      <c r="AU688" s="7"/>
      <c r="AV688" s="7"/>
      <c r="AW688" s="214"/>
      <c r="AX688" s="214"/>
      <c r="AY688" s="7"/>
      <c r="AZ688" s="7"/>
      <c r="BA688" s="7"/>
      <c r="BB688" s="7"/>
      <c r="BC688" s="7"/>
      <c r="BD688" s="7"/>
    </row>
    <row r="689" spans="1:56" x14ac:dyDescent="0.25">
      <c r="A689" s="218">
        <v>7289</v>
      </c>
      <c r="B689" s="220" t="s">
        <v>723</v>
      </c>
      <c r="C689" s="220"/>
      <c r="D689" s="220"/>
      <c r="E689" s="220"/>
      <c r="F689" s="220"/>
      <c r="G689" s="220"/>
      <c r="H689" s="220"/>
      <c r="I689" s="220"/>
      <c r="J689" s="220"/>
      <c r="K689" s="220"/>
      <c r="L689" s="221"/>
      <c r="M689" s="196" t="s">
        <v>56</v>
      </c>
      <c r="N689" s="222">
        <f t="shared" si="233"/>
        <v>7289</v>
      </c>
      <c r="O689" s="233">
        <v>0</v>
      </c>
      <c r="P689" s="234">
        <v>0</v>
      </c>
      <c r="Q689" s="200"/>
      <c r="R689" s="199"/>
      <c r="S689" s="242">
        <f t="shared" si="227"/>
        <v>0</v>
      </c>
      <c r="T689" s="210">
        <f t="shared" si="228"/>
        <v>0</v>
      </c>
      <c r="U689" s="196"/>
      <c r="V689" s="225">
        <v>0</v>
      </c>
      <c r="W689" s="226">
        <v>0</v>
      </c>
      <c r="X689" s="227">
        <v>0</v>
      </c>
      <c r="Y689" s="226">
        <v>0</v>
      </c>
      <c r="Z689" s="227">
        <v>0</v>
      </c>
      <c r="AA689" s="228">
        <v>0</v>
      </c>
      <c r="AB689" s="196"/>
      <c r="AC689" s="233">
        <v>0</v>
      </c>
      <c r="AD689" s="234">
        <v>0</v>
      </c>
      <c r="AE689" s="302"/>
      <c r="AF689" s="224"/>
      <c r="AG689" s="242">
        <f t="shared" si="226"/>
        <v>0</v>
      </c>
      <c r="AH689" s="210">
        <f t="shared" si="235"/>
        <v>0</v>
      </c>
      <c r="AI689" s="196"/>
      <c r="AJ689" s="229">
        <f t="shared" si="225"/>
        <v>7289</v>
      </c>
      <c r="AK689" s="233">
        <v>0</v>
      </c>
      <c r="AL689" s="234">
        <v>0</v>
      </c>
      <c r="AM689" s="201">
        <f t="shared" si="236"/>
        <v>0</v>
      </c>
      <c r="AN689" s="209">
        <f t="shared" si="236"/>
        <v>0</v>
      </c>
      <c r="AO689" s="242">
        <f t="shared" si="234"/>
        <v>0</v>
      </c>
      <c r="AP689" s="210">
        <f t="shared" si="234"/>
        <v>0</v>
      </c>
      <c r="AQ689" s="7"/>
      <c r="AR689" s="211">
        <f t="shared" si="230"/>
        <v>0</v>
      </c>
      <c r="AS689" s="212">
        <f t="shared" si="231"/>
        <v>0</v>
      </c>
      <c r="AT689" s="213">
        <f t="shared" si="232"/>
        <v>0</v>
      </c>
      <c r="AU689" s="7"/>
      <c r="AV689" s="7"/>
      <c r="AW689" s="214"/>
      <c r="AX689" s="214"/>
      <c r="AY689" s="7"/>
      <c r="AZ689" s="7"/>
      <c r="BA689" s="7"/>
      <c r="BB689" s="7"/>
      <c r="BC689" s="7"/>
      <c r="BD689" s="7"/>
    </row>
    <row r="690" spans="1:56" x14ac:dyDescent="0.25">
      <c r="A690" s="218">
        <v>7291</v>
      </c>
      <c r="B690" s="220" t="s">
        <v>724</v>
      </c>
      <c r="C690" s="220"/>
      <c r="D690" s="220"/>
      <c r="E690" s="220"/>
      <c r="F690" s="220"/>
      <c r="G690" s="220"/>
      <c r="H690" s="220"/>
      <c r="I690" s="220"/>
      <c r="J690" s="220"/>
      <c r="K690" s="220"/>
      <c r="L690" s="221"/>
      <c r="M690" s="196" t="s">
        <v>56</v>
      </c>
      <c r="N690" s="222">
        <f t="shared" si="233"/>
        <v>7291</v>
      </c>
      <c r="O690" s="233">
        <v>0</v>
      </c>
      <c r="P690" s="234">
        <v>0</v>
      </c>
      <c r="Q690" s="200"/>
      <c r="R690" s="199"/>
      <c r="S690" s="242">
        <f t="shared" si="227"/>
        <v>0</v>
      </c>
      <c r="T690" s="210">
        <f t="shared" si="228"/>
        <v>0</v>
      </c>
      <c r="U690" s="196"/>
      <c r="V690" s="225">
        <v>0</v>
      </c>
      <c r="W690" s="226">
        <v>0</v>
      </c>
      <c r="X690" s="227">
        <v>0</v>
      </c>
      <c r="Y690" s="226">
        <v>0</v>
      </c>
      <c r="Z690" s="227">
        <v>0</v>
      </c>
      <c r="AA690" s="228">
        <v>0</v>
      </c>
      <c r="AB690" s="196"/>
      <c r="AC690" s="233">
        <v>0</v>
      </c>
      <c r="AD690" s="234">
        <v>0</v>
      </c>
      <c r="AE690" s="302"/>
      <c r="AF690" s="224"/>
      <c r="AG690" s="242">
        <f t="shared" si="226"/>
        <v>0</v>
      </c>
      <c r="AH690" s="210">
        <f t="shared" si="235"/>
        <v>0</v>
      </c>
      <c r="AI690" s="196"/>
      <c r="AJ690" s="229">
        <f t="shared" si="225"/>
        <v>7291</v>
      </c>
      <c r="AK690" s="233">
        <v>0</v>
      </c>
      <c r="AL690" s="234">
        <v>0</v>
      </c>
      <c r="AM690" s="201">
        <f t="shared" si="236"/>
        <v>0</v>
      </c>
      <c r="AN690" s="209">
        <f t="shared" si="236"/>
        <v>0</v>
      </c>
      <c r="AO690" s="242">
        <f t="shared" si="234"/>
        <v>0</v>
      </c>
      <c r="AP690" s="210">
        <f t="shared" si="234"/>
        <v>0</v>
      </c>
      <c r="AQ690" s="7"/>
      <c r="AR690" s="211">
        <f t="shared" si="230"/>
        <v>0</v>
      </c>
      <c r="AS690" s="212">
        <f t="shared" si="231"/>
        <v>0</v>
      </c>
      <c r="AT690" s="213">
        <f t="shared" si="232"/>
        <v>0</v>
      </c>
      <c r="AU690" s="7"/>
      <c r="AV690" s="7"/>
      <c r="AW690" s="214"/>
      <c r="AX690" s="214"/>
      <c r="AY690" s="7"/>
      <c r="AZ690" s="7"/>
      <c r="BA690" s="7"/>
      <c r="BB690" s="7"/>
      <c r="BC690" s="7"/>
      <c r="BD690" s="7"/>
    </row>
    <row r="691" spans="1:56" x14ac:dyDescent="0.25">
      <c r="A691" s="218">
        <v>7292</v>
      </c>
      <c r="B691" s="220" t="s">
        <v>725</v>
      </c>
      <c r="C691" s="220"/>
      <c r="D691" s="220"/>
      <c r="E691" s="220"/>
      <c r="F691" s="220"/>
      <c r="G691" s="220"/>
      <c r="H691" s="220"/>
      <c r="I691" s="220"/>
      <c r="J691" s="220"/>
      <c r="K691" s="220"/>
      <c r="L691" s="221"/>
      <c r="M691" s="196" t="s">
        <v>56</v>
      </c>
      <c r="N691" s="222">
        <f t="shared" si="233"/>
        <v>7292</v>
      </c>
      <c r="O691" s="233">
        <v>0</v>
      </c>
      <c r="P691" s="234">
        <v>0</v>
      </c>
      <c r="Q691" s="200"/>
      <c r="R691" s="199"/>
      <c r="S691" s="242">
        <f t="shared" si="227"/>
        <v>0</v>
      </c>
      <c r="T691" s="210">
        <f t="shared" si="228"/>
        <v>0</v>
      </c>
      <c r="U691" s="196"/>
      <c r="V691" s="225">
        <v>0</v>
      </c>
      <c r="W691" s="226">
        <v>0</v>
      </c>
      <c r="X691" s="227">
        <v>0</v>
      </c>
      <c r="Y691" s="226">
        <v>1901.51</v>
      </c>
      <c r="Z691" s="227">
        <v>0</v>
      </c>
      <c r="AA691" s="228">
        <v>1901.51</v>
      </c>
      <c r="AB691" s="196"/>
      <c r="AC691" s="233">
        <v>0</v>
      </c>
      <c r="AD691" s="234">
        <v>0</v>
      </c>
      <c r="AE691" s="302"/>
      <c r="AF691" s="224"/>
      <c r="AG691" s="242">
        <f t="shared" si="226"/>
        <v>0</v>
      </c>
      <c r="AH691" s="210">
        <f t="shared" si="235"/>
        <v>0</v>
      </c>
      <c r="AI691" s="196"/>
      <c r="AJ691" s="229">
        <f t="shared" si="225"/>
        <v>7292</v>
      </c>
      <c r="AK691" s="233">
        <v>0</v>
      </c>
      <c r="AL691" s="234">
        <v>0</v>
      </c>
      <c r="AM691" s="201">
        <f t="shared" si="236"/>
        <v>0</v>
      </c>
      <c r="AN691" s="209">
        <f t="shared" si="236"/>
        <v>1901.51</v>
      </c>
      <c r="AO691" s="242">
        <f t="shared" si="234"/>
        <v>0</v>
      </c>
      <c r="AP691" s="210">
        <f t="shared" si="234"/>
        <v>1901.51</v>
      </c>
      <c r="AQ691" s="7"/>
      <c r="AR691" s="211">
        <f t="shared" si="230"/>
        <v>0</v>
      </c>
      <c r="AS691" s="212">
        <f t="shared" si="231"/>
        <v>0</v>
      </c>
      <c r="AT691" s="213">
        <f t="shared" si="232"/>
        <v>0</v>
      </c>
      <c r="AU691" s="7"/>
      <c r="AV691" s="7"/>
      <c r="AW691" s="214"/>
      <c r="AX691" s="214"/>
      <c r="AY691" s="7"/>
      <c r="AZ691" s="7"/>
      <c r="BA691" s="7"/>
      <c r="BB691" s="7"/>
      <c r="BC691" s="7"/>
      <c r="BD691" s="7"/>
    </row>
    <row r="692" spans="1:56" x14ac:dyDescent="0.25">
      <c r="A692" s="218">
        <v>7298</v>
      </c>
      <c r="B692" s="220" t="s">
        <v>726</v>
      </c>
      <c r="C692" s="220"/>
      <c r="D692" s="220"/>
      <c r="E692" s="220"/>
      <c r="F692" s="220"/>
      <c r="G692" s="220"/>
      <c r="H692" s="220"/>
      <c r="I692" s="220"/>
      <c r="J692" s="220"/>
      <c r="K692" s="220"/>
      <c r="L692" s="221"/>
      <c r="M692" s="196" t="s">
        <v>56</v>
      </c>
      <c r="N692" s="222">
        <f t="shared" si="233"/>
        <v>7298</v>
      </c>
      <c r="O692" s="233">
        <v>0</v>
      </c>
      <c r="P692" s="234">
        <v>0</v>
      </c>
      <c r="Q692" s="200"/>
      <c r="R692" s="199"/>
      <c r="S692" s="242">
        <f t="shared" si="227"/>
        <v>0</v>
      </c>
      <c r="T692" s="210">
        <f t="shared" si="228"/>
        <v>0</v>
      </c>
      <c r="U692" s="196"/>
      <c r="V692" s="225">
        <v>0</v>
      </c>
      <c r="W692" s="226">
        <v>0</v>
      </c>
      <c r="X692" s="227">
        <v>1700671.7200000002</v>
      </c>
      <c r="Y692" s="226">
        <v>0</v>
      </c>
      <c r="Z692" s="227">
        <v>1700671.7200000002</v>
      </c>
      <c r="AA692" s="228">
        <v>0</v>
      </c>
      <c r="AB692" s="196"/>
      <c r="AC692" s="233">
        <v>0</v>
      </c>
      <c r="AD692" s="234">
        <v>0</v>
      </c>
      <c r="AE692" s="200"/>
      <c r="AF692" s="199"/>
      <c r="AG692" s="242">
        <f t="shared" si="226"/>
        <v>0</v>
      </c>
      <c r="AH692" s="210">
        <f t="shared" si="235"/>
        <v>0</v>
      </c>
      <c r="AI692" s="196"/>
      <c r="AJ692" s="229">
        <f t="shared" si="225"/>
        <v>7298</v>
      </c>
      <c r="AK692" s="233">
        <v>0</v>
      </c>
      <c r="AL692" s="234">
        <v>0</v>
      </c>
      <c r="AM692" s="201">
        <f t="shared" si="236"/>
        <v>1700671.72</v>
      </c>
      <c r="AN692" s="209">
        <f t="shared" si="236"/>
        <v>0</v>
      </c>
      <c r="AO692" s="242">
        <f t="shared" si="234"/>
        <v>1700671.7200000002</v>
      </c>
      <c r="AP692" s="210">
        <f t="shared" si="234"/>
        <v>0</v>
      </c>
      <c r="AQ692" s="7"/>
      <c r="AR692" s="211">
        <f t="shared" si="230"/>
        <v>0</v>
      </c>
      <c r="AS692" s="212">
        <f t="shared" si="231"/>
        <v>0</v>
      </c>
      <c r="AT692" s="213">
        <f t="shared" si="232"/>
        <v>0</v>
      </c>
      <c r="AU692" s="7"/>
      <c r="AV692" s="7"/>
      <c r="AW692" s="214"/>
      <c r="AX692" s="214"/>
      <c r="AY692" s="7"/>
      <c r="AZ692" s="7"/>
      <c r="BA692" s="7"/>
      <c r="BB692" s="7"/>
      <c r="BC692" s="7"/>
      <c r="BD692" s="7"/>
    </row>
    <row r="693" spans="1:56" x14ac:dyDescent="0.25">
      <c r="A693" s="218">
        <v>7311</v>
      </c>
      <c r="B693" s="397" t="s">
        <v>727</v>
      </c>
      <c r="C693" s="220"/>
      <c r="D693" s="220"/>
      <c r="E693" s="220"/>
      <c r="F693" s="220"/>
      <c r="G693" s="220"/>
      <c r="H693" s="220"/>
      <c r="I693" s="220"/>
      <c r="J693" s="220"/>
      <c r="K693" s="220"/>
      <c r="L693" s="221"/>
      <c r="M693" s="196" t="s">
        <v>56</v>
      </c>
      <c r="N693" s="222">
        <f t="shared" si="233"/>
        <v>7311</v>
      </c>
      <c r="O693" s="233">
        <v>0</v>
      </c>
      <c r="P693" s="234">
        <v>0</v>
      </c>
      <c r="Q693" s="200"/>
      <c r="R693" s="199"/>
      <c r="S693" s="242">
        <f t="shared" si="227"/>
        <v>0</v>
      </c>
      <c r="T693" s="210">
        <f t="shared" si="228"/>
        <v>0</v>
      </c>
      <c r="U693" s="196"/>
      <c r="V693" s="225">
        <v>0</v>
      </c>
      <c r="W693" s="226">
        <v>0</v>
      </c>
      <c r="X693" s="227">
        <v>0</v>
      </c>
      <c r="Y693" s="226">
        <v>0</v>
      </c>
      <c r="Z693" s="227">
        <v>0</v>
      </c>
      <c r="AA693" s="228">
        <v>0</v>
      </c>
      <c r="AB693" s="196"/>
      <c r="AC693" s="233">
        <v>0</v>
      </c>
      <c r="AD693" s="234">
        <v>0</v>
      </c>
      <c r="AE693" s="302"/>
      <c r="AF693" s="224"/>
      <c r="AG693" s="242">
        <f t="shared" si="226"/>
        <v>0</v>
      </c>
      <c r="AH693" s="210">
        <f t="shared" si="235"/>
        <v>0</v>
      </c>
      <c r="AI693" s="196"/>
      <c r="AJ693" s="229">
        <f t="shared" si="225"/>
        <v>7311</v>
      </c>
      <c r="AK693" s="233">
        <v>0</v>
      </c>
      <c r="AL693" s="234">
        <v>0</v>
      </c>
      <c r="AM693" s="201">
        <f t="shared" si="236"/>
        <v>0</v>
      </c>
      <c r="AN693" s="209">
        <f t="shared" si="236"/>
        <v>0</v>
      </c>
      <c r="AO693" s="242">
        <f t="shared" si="234"/>
        <v>0</v>
      </c>
      <c r="AP693" s="210">
        <f t="shared" si="234"/>
        <v>0</v>
      </c>
      <c r="AQ693" s="7"/>
      <c r="AR693" s="211">
        <f t="shared" si="230"/>
        <v>0</v>
      </c>
      <c r="AS693" s="212">
        <f t="shared" si="231"/>
        <v>0</v>
      </c>
      <c r="AT693" s="213">
        <f t="shared" si="232"/>
        <v>0</v>
      </c>
      <c r="AU693" s="7"/>
      <c r="AV693" s="7"/>
      <c r="AW693" s="214"/>
      <c r="AX693" s="214"/>
      <c r="AY693" s="7"/>
      <c r="AZ693" s="7"/>
      <c r="BA693" s="7"/>
      <c r="BB693" s="7"/>
      <c r="BC693" s="7"/>
      <c r="BD693" s="7"/>
    </row>
    <row r="694" spans="1:56" x14ac:dyDescent="0.25">
      <c r="A694" s="218">
        <v>7313</v>
      </c>
      <c r="B694" s="397" t="s">
        <v>728</v>
      </c>
      <c r="C694" s="220"/>
      <c r="D694" s="220"/>
      <c r="E694" s="220"/>
      <c r="F694" s="220"/>
      <c r="G694" s="220"/>
      <c r="H694" s="220"/>
      <c r="I694" s="220"/>
      <c r="J694" s="220"/>
      <c r="K694" s="220"/>
      <c r="L694" s="221"/>
      <c r="M694" s="196" t="s">
        <v>56</v>
      </c>
      <c r="N694" s="222">
        <f>+A694</f>
        <v>7313</v>
      </c>
      <c r="O694" s="233">
        <v>0</v>
      </c>
      <c r="P694" s="234">
        <v>0</v>
      </c>
      <c r="Q694" s="200"/>
      <c r="R694" s="199"/>
      <c r="S694" s="242">
        <f>+IF(ABS(+O694+Q694)&gt;=ABS(P694+R694),+O694-P694+Q694-R694,0)</f>
        <v>0</v>
      </c>
      <c r="T694" s="210">
        <f>+IF(ABS(+O694+Q694)&lt;=ABS(P694+R694),-O694+P694-Q694+R694,0)</f>
        <v>0</v>
      </c>
      <c r="U694" s="196"/>
      <c r="V694" s="225">
        <v>0</v>
      </c>
      <c r="W694" s="226">
        <v>0</v>
      </c>
      <c r="X694" s="227">
        <v>0</v>
      </c>
      <c r="Y694" s="226">
        <v>0</v>
      </c>
      <c r="Z694" s="227">
        <v>0</v>
      </c>
      <c r="AA694" s="228">
        <v>0</v>
      </c>
      <c r="AB694" s="196"/>
      <c r="AC694" s="233">
        <v>0</v>
      </c>
      <c r="AD694" s="234">
        <v>0</v>
      </c>
      <c r="AE694" s="302"/>
      <c r="AF694" s="224"/>
      <c r="AG694" s="242">
        <f>+IF(ABS(+AC694+AE694)&gt;=ABS(AD694+AF694),+AC694-AD694+AE694-AF694,0)</f>
        <v>0</v>
      </c>
      <c r="AH694" s="210">
        <f>+IF(ABS(+AC694+AE694)&lt;=ABS(AD694+AF694),-AC694+AD694-AE694+AF694,0)</f>
        <v>0</v>
      </c>
      <c r="AI694" s="196"/>
      <c r="AJ694" s="229">
        <f>+N694</f>
        <v>7313</v>
      </c>
      <c r="AK694" s="233">
        <v>0</v>
      </c>
      <c r="AL694" s="234">
        <v>0</v>
      </c>
      <c r="AM694" s="201">
        <f>+ROUND(+Q694+X694+AE694,2)</f>
        <v>0</v>
      </c>
      <c r="AN694" s="209">
        <f>+ROUND(+R694+Y694+AF694,2)</f>
        <v>0</v>
      </c>
      <c r="AO694" s="242">
        <f t="shared" si="234"/>
        <v>0</v>
      </c>
      <c r="AP694" s="210">
        <f t="shared" si="234"/>
        <v>0</v>
      </c>
      <c r="AQ694" s="7"/>
      <c r="AR694" s="211">
        <f>+ROUND(+SUM(AK694-AL694)-SUM(O694-P694)-SUM(V694-W694)-SUM(AC694-AD694),2)</f>
        <v>0</v>
      </c>
      <c r="AS694" s="212">
        <f>+ROUND(+SUM(AM694-AN694)-SUM(Q694-R694)-SUM(X694-Y694)-SUM(AE694-AF694),2)</f>
        <v>0</v>
      </c>
      <c r="AT694" s="213">
        <f>+ROUND(+SUM(AO694-AP694)-SUM(S694-T694)-SUM(Z694-AA694)-SUM(AG694-AH694),2)</f>
        <v>0</v>
      </c>
      <c r="AU694" s="7"/>
      <c r="AV694" s="7"/>
      <c r="AW694" s="214"/>
      <c r="AX694" s="214"/>
      <c r="AY694" s="7"/>
      <c r="AZ694" s="7"/>
      <c r="BA694" s="7"/>
      <c r="BB694" s="7"/>
      <c r="BC694" s="7"/>
      <c r="BD694" s="7"/>
    </row>
    <row r="695" spans="1:56" x14ac:dyDescent="0.25">
      <c r="A695" s="218">
        <v>7319</v>
      </c>
      <c r="B695" s="397" t="s">
        <v>729</v>
      </c>
      <c r="C695" s="220"/>
      <c r="D695" s="220"/>
      <c r="E695" s="220"/>
      <c r="F695" s="220"/>
      <c r="G695" s="220"/>
      <c r="H695" s="220"/>
      <c r="I695" s="220"/>
      <c r="J695" s="220"/>
      <c r="K695" s="220"/>
      <c r="L695" s="221"/>
      <c r="M695" s="196" t="s">
        <v>56</v>
      </c>
      <c r="N695" s="222">
        <f t="shared" si="233"/>
        <v>7319</v>
      </c>
      <c r="O695" s="233">
        <v>0</v>
      </c>
      <c r="P695" s="234">
        <v>0</v>
      </c>
      <c r="Q695" s="200"/>
      <c r="R695" s="199"/>
      <c r="S695" s="242">
        <f t="shared" si="227"/>
        <v>0</v>
      </c>
      <c r="T695" s="210">
        <f t="shared" si="228"/>
        <v>0</v>
      </c>
      <c r="U695" s="196"/>
      <c r="V695" s="225">
        <v>0</v>
      </c>
      <c r="W695" s="226">
        <v>0</v>
      </c>
      <c r="X695" s="227">
        <v>0</v>
      </c>
      <c r="Y695" s="226">
        <v>0</v>
      </c>
      <c r="Z695" s="227">
        <v>0</v>
      </c>
      <c r="AA695" s="228">
        <v>0</v>
      </c>
      <c r="AB695" s="196"/>
      <c r="AC695" s="233">
        <v>0</v>
      </c>
      <c r="AD695" s="234">
        <v>0</v>
      </c>
      <c r="AE695" s="200"/>
      <c r="AF695" s="199"/>
      <c r="AG695" s="242">
        <f t="shared" si="226"/>
        <v>0</v>
      </c>
      <c r="AH695" s="210">
        <f t="shared" si="235"/>
        <v>0</v>
      </c>
      <c r="AI695" s="196"/>
      <c r="AJ695" s="229">
        <f t="shared" si="225"/>
        <v>7319</v>
      </c>
      <c r="AK695" s="233">
        <v>0</v>
      </c>
      <c r="AL695" s="234">
        <v>0</v>
      </c>
      <c r="AM695" s="201">
        <f t="shared" si="236"/>
        <v>0</v>
      </c>
      <c r="AN695" s="209">
        <f t="shared" si="236"/>
        <v>0</v>
      </c>
      <c r="AO695" s="242">
        <f t="shared" si="234"/>
        <v>0</v>
      </c>
      <c r="AP695" s="210">
        <f t="shared" si="234"/>
        <v>0</v>
      </c>
      <c r="AQ695" s="7"/>
      <c r="AR695" s="211">
        <f t="shared" si="230"/>
        <v>0</v>
      </c>
      <c r="AS695" s="212">
        <f t="shared" si="231"/>
        <v>0</v>
      </c>
      <c r="AT695" s="213">
        <f t="shared" si="232"/>
        <v>0</v>
      </c>
      <c r="AU695" s="7"/>
      <c r="AV695" s="7"/>
      <c r="AW695" s="214"/>
      <c r="AX695" s="214"/>
      <c r="AY695" s="7"/>
      <c r="AZ695" s="7"/>
      <c r="BA695" s="7"/>
      <c r="BB695" s="7"/>
      <c r="BC695" s="7"/>
      <c r="BD695" s="7"/>
    </row>
    <row r="696" spans="1:56" x14ac:dyDescent="0.25">
      <c r="A696" s="218">
        <v>7381</v>
      </c>
      <c r="B696" s="220" t="s">
        <v>730</v>
      </c>
      <c r="C696" s="220"/>
      <c r="D696" s="220"/>
      <c r="E696" s="220"/>
      <c r="F696" s="220"/>
      <c r="G696" s="220"/>
      <c r="H696" s="220"/>
      <c r="I696" s="220"/>
      <c r="J696" s="220"/>
      <c r="K696" s="220"/>
      <c r="L696" s="221"/>
      <c r="M696" s="196" t="s">
        <v>56</v>
      </c>
      <c r="N696" s="222">
        <f t="shared" si="233"/>
        <v>7381</v>
      </c>
      <c r="O696" s="233">
        <v>0</v>
      </c>
      <c r="P696" s="234">
        <v>0</v>
      </c>
      <c r="Q696" s="200"/>
      <c r="R696" s="199"/>
      <c r="S696" s="242">
        <f t="shared" si="227"/>
        <v>0</v>
      </c>
      <c r="T696" s="210">
        <f t="shared" si="228"/>
        <v>0</v>
      </c>
      <c r="U696" s="196"/>
      <c r="V696" s="225">
        <v>0</v>
      </c>
      <c r="W696" s="226">
        <v>0</v>
      </c>
      <c r="X696" s="227">
        <v>0</v>
      </c>
      <c r="Y696" s="226">
        <v>0</v>
      </c>
      <c r="Z696" s="227">
        <v>0</v>
      </c>
      <c r="AA696" s="228">
        <v>0</v>
      </c>
      <c r="AB696" s="196"/>
      <c r="AC696" s="233">
        <v>0</v>
      </c>
      <c r="AD696" s="234">
        <v>0</v>
      </c>
      <c r="AE696" s="200"/>
      <c r="AF696" s="199"/>
      <c r="AG696" s="242">
        <f t="shared" si="226"/>
        <v>0</v>
      </c>
      <c r="AH696" s="210">
        <f t="shared" si="235"/>
        <v>0</v>
      </c>
      <c r="AI696" s="196"/>
      <c r="AJ696" s="229">
        <f t="shared" si="225"/>
        <v>7381</v>
      </c>
      <c r="AK696" s="233">
        <v>0</v>
      </c>
      <c r="AL696" s="234">
        <v>0</v>
      </c>
      <c r="AM696" s="201">
        <f t="shared" si="236"/>
        <v>0</v>
      </c>
      <c r="AN696" s="209">
        <f t="shared" si="236"/>
        <v>0</v>
      </c>
      <c r="AO696" s="242">
        <f t="shared" si="234"/>
        <v>0</v>
      </c>
      <c r="AP696" s="210">
        <f t="shared" si="234"/>
        <v>0</v>
      </c>
      <c r="AQ696" s="7"/>
      <c r="AR696" s="211">
        <f t="shared" si="230"/>
        <v>0</v>
      </c>
      <c r="AS696" s="212">
        <f t="shared" si="231"/>
        <v>0</v>
      </c>
      <c r="AT696" s="213">
        <f t="shared" si="232"/>
        <v>0</v>
      </c>
      <c r="AU696" s="7"/>
      <c r="AV696" s="7"/>
      <c r="AW696" s="214"/>
      <c r="AX696" s="214"/>
      <c r="AY696" s="7"/>
      <c r="AZ696" s="7"/>
      <c r="BA696" s="7"/>
      <c r="BB696" s="7"/>
      <c r="BC696" s="7"/>
      <c r="BD696" s="7"/>
    </row>
    <row r="697" spans="1:56" x14ac:dyDescent="0.25">
      <c r="A697" s="218">
        <v>7382</v>
      </c>
      <c r="B697" s="220" t="s">
        <v>731</v>
      </c>
      <c r="C697" s="220"/>
      <c r="D697" s="220"/>
      <c r="E697" s="220"/>
      <c r="F697" s="220"/>
      <c r="G697" s="220"/>
      <c r="H697" s="220"/>
      <c r="I697" s="220"/>
      <c r="J697" s="220"/>
      <c r="K697" s="220"/>
      <c r="L697" s="221"/>
      <c r="M697" s="196" t="s">
        <v>56</v>
      </c>
      <c r="N697" s="222">
        <f t="shared" si="233"/>
        <v>7382</v>
      </c>
      <c r="O697" s="233">
        <v>0</v>
      </c>
      <c r="P697" s="234">
        <v>0</v>
      </c>
      <c r="Q697" s="200"/>
      <c r="R697" s="199"/>
      <c r="S697" s="242">
        <f t="shared" si="227"/>
        <v>0</v>
      </c>
      <c r="T697" s="210">
        <f t="shared" si="228"/>
        <v>0</v>
      </c>
      <c r="U697" s="196"/>
      <c r="V697" s="225">
        <v>0</v>
      </c>
      <c r="W697" s="226">
        <v>0</v>
      </c>
      <c r="X697" s="227">
        <v>0</v>
      </c>
      <c r="Y697" s="226">
        <v>0</v>
      </c>
      <c r="Z697" s="227">
        <v>0</v>
      </c>
      <c r="AA697" s="228">
        <v>0</v>
      </c>
      <c r="AB697" s="196"/>
      <c r="AC697" s="233">
        <v>0</v>
      </c>
      <c r="AD697" s="234">
        <v>0</v>
      </c>
      <c r="AE697" s="302"/>
      <c r="AF697" s="224"/>
      <c r="AG697" s="242">
        <f t="shared" si="226"/>
        <v>0</v>
      </c>
      <c r="AH697" s="210">
        <f t="shared" si="235"/>
        <v>0</v>
      </c>
      <c r="AI697" s="196"/>
      <c r="AJ697" s="229">
        <f t="shared" si="225"/>
        <v>7382</v>
      </c>
      <c r="AK697" s="233">
        <v>0</v>
      </c>
      <c r="AL697" s="234">
        <v>0</v>
      </c>
      <c r="AM697" s="201">
        <f t="shared" si="236"/>
        <v>0</v>
      </c>
      <c r="AN697" s="209">
        <f t="shared" si="236"/>
        <v>0</v>
      </c>
      <c r="AO697" s="242">
        <f t="shared" si="234"/>
        <v>0</v>
      </c>
      <c r="AP697" s="210">
        <f t="shared" si="234"/>
        <v>0</v>
      </c>
      <c r="AQ697" s="7"/>
      <c r="AR697" s="211">
        <f t="shared" si="230"/>
        <v>0</v>
      </c>
      <c r="AS697" s="212">
        <f t="shared" si="231"/>
        <v>0</v>
      </c>
      <c r="AT697" s="213">
        <f t="shared" si="232"/>
        <v>0</v>
      </c>
      <c r="AU697" s="7"/>
      <c r="AV697" s="7"/>
      <c r="AW697" s="214"/>
      <c r="AX697" s="214"/>
      <c r="AY697" s="7"/>
      <c r="AZ697" s="7"/>
      <c r="BA697" s="7"/>
      <c r="BB697" s="7"/>
      <c r="BC697" s="7"/>
      <c r="BD697" s="7"/>
    </row>
    <row r="698" spans="1:56" x14ac:dyDescent="0.25">
      <c r="A698" s="218">
        <v>7383</v>
      </c>
      <c r="B698" s="220" t="s">
        <v>732</v>
      </c>
      <c r="C698" s="220"/>
      <c r="D698" s="220"/>
      <c r="E698" s="220"/>
      <c r="F698" s="220"/>
      <c r="G698" s="220"/>
      <c r="H698" s="220"/>
      <c r="I698" s="220"/>
      <c r="J698" s="220"/>
      <c r="K698" s="220"/>
      <c r="L698" s="221"/>
      <c r="M698" s="196" t="s">
        <v>56</v>
      </c>
      <c r="N698" s="222">
        <f t="shared" si="233"/>
        <v>7383</v>
      </c>
      <c r="O698" s="233">
        <v>0</v>
      </c>
      <c r="P698" s="234">
        <v>0</v>
      </c>
      <c r="Q698" s="200"/>
      <c r="R698" s="199"/>
      <c r="S698" s="242">
        <f t="shared" si="227"/>
        <v>0</v>
      </c>
      <c r="T698" s="210">
        <f t="shared" si="228"/>
        <v>0</v>
      </c>
      <c r="U698" s="196"/>
      <c r="V698" s="225">
        <v>0</v>
      </c>
      <c r="W698" s="226">
        <v>0</v>
      </c>
      <c r="X698" s="227">
        <v>0</v>
      </c>
      <c r="Y698" s="226">
        <v>0</v>
      </c>
      <c r="Z698" s="227">
        <v>0</v>
      </c>
      <c r="AA698" s="228">
        <v>0</v>
      </c>
      <c r="AB698" s="196"/>
      <c r="AC698" s="233">
        <v>0</v>
      </c>
      <c r="AD698" s="234">
        <v>0</v>
      </c>
      <c r="AE698" s="302"/>
      <c r="AF698" s="224"/>
      <c r="AG698" s="242">
        <f t="shared" si="226"/>
        <v>0</v>
      </c>
      <c r="AH698" s="210">
        <f t="shared" si="235"/>
        <v>0</v>
      </c>
      <c r="AI698" s="196"/>
      <c r="AJ698" s="229">
        <f t="shared" si="225"/>
        <v>7383</v>
      </c>
      <c r="AK698" s="233">
        <v>0</v>
      </c>
      <c r="AL698" s="234">
        <v>0</v>
      </c>
      <c r="AM698" s="201">
        <f t="shared" si="236"/>
        <v>0</v>
      </c>
      <c r="AN698" s="209">
        <f t="shared" si="236"/>
        <v>0</v>
      </c>
      <c r="AO698" s="242">
        <f t="shared" si="234"/>
        <v>0</v>
      </c>
      <c r="AP698" s="210">
        <f t="shared" si="234"/>
        <v>0</v>
      </c>
      <c r="AQ698" s="7"/>
      <c r="AR698" s="211">
        <f t="shared" si="230"/>
        <v>0</v>
      </c>
      <c r="AS698" s="212">
        <f t="shared" si="231"/>
        <v>0</v>
      </c>
      <c r="AT698" s="213">
        <f t="shared" si="232"/>
        <v>0</v>
      </c>
      <c r="AU698" s="7"/>
      <c r="AV698" s="7"/>
      <c r="AW698" s="214"/>
      <c r="AX698" s="214"/>
      <c r="AY698" s="7"/>
      <c r="AZ698" s="7"/>
      <c r="BA698" s="7"/>
      <c r="BB698" s="7"/>
      <c r="BC698" s="7"/>
      <c r="BD698" s="7"/>
    </row>
    <row r="699" spans="1:56" x14ac:dyDescent="0.25">
      <c r="A699" s="218">
        <v>7384</v>
      </c>
      <c r="B699" s="220" t="s">
        <v>733</v>
      </c>
      <c r="C699" s="220"/>
      <c r="D699" s="220"/>
      <c r="E699" s="220"/>
      <c r="F699" s="220"/>
      <c r="G699" s="220"/>
      <c r="H699" s="220"/>
      <c r="I699" s="220"/>
      <c r="J699" s="220"/>
      <c r="K699" s="220"/>
      <c r="L699" s="221"/>
      <c r="M699" s="196" t="s">
        <v>56</v>
      </c>
      <c r="N699" s="222">
        <f>+A699</f>
        <v>7384</v>
      </c>
      <c r="O699" s="233">
        <v>0</v>
      </c>
      <c r="P699" s="234">
        <v>0</v>
      </c>
      <c r="Q699" s="200"/>
      <c r="R699" s="199"/>
      <c r="S699" s="242">
        <f t="shared" si="227"/>
        <v>0</v>
      </c>
      <c r="T699" s="210">
        <f t="shared" si="228"/>
        <v>0</v>
      </c>
      <c r="U699" s="196"/>
      <c r="V699" s="225">
        <v>0</v>
      </c>
      <c r="W699" s="226">
        <v>0</v>
      </c>
      <c r="X699" s="227">
        <v>0</v>
      </c>
      <c r="Y699" s="226">
        <v>0</v>
      </c>
      <c r="Z699" s="227">
        <v>0</v>
      </c>
      <c r="AA699" s="228">
        <v>0</v>
      </c>
      <c r="AB699" s="196"/>
      <c r="AC699" s="233">
        <v>0</v>
      </c>
      <c r="AD699" s="234">
        <v>0</v>
      </c>
      <c r="AE699" s="200"/>
      <c r="AF699" s="199"/>
      <c r="AG699" s="242">
        <f t="shared" si="226"/>
        <v>0</v>
      </c>
      <c r="AH699" s="210">
        <f t="shared" si="235"/>
        <v>0</v>
      </c>
      <c r="AI699" s="196"/>
      <c r="AJ699" s="229">
        <f>+N699</f>
        <v>7384</v>
      </c>
      <c r="AK699" s="233">
        <v>0</v>
      </c>
      <c r="AL699" s="234">
        <v>0</v>
      </c>
      <c r="AM699" s="201">
        <f t="shared" si="236"/>
        <v>0</v>
      </c>
      <c r="AN699" s="209">
        <f t="shared" si="236"/>
        <v>0</v>
      </c>
      <c r="AO699" s="242">
        <f t="shared" si="234"/>
        <v>0</v>
      </c>
      <c r="AP699" s="210">
        <f t="shared" si="234"/>
        <v>0</v>
      </c>
      <c r="AQ699" s="7"/>
      <c r="AR699" s="211">
        <f>+ROUND(+SUM(AK699-AL699)-SUM(O699-P699)-SUM(V699-W699)-SUM(AC699-AD699),2)</f>
        <v>0</v>
      </c>
      <c r="AS699" s="212">
        <f>+ROUND(+SUM(AM699-AN699)-SUM(Q699-R699)-SUM(X699-Y699)-SUM(AE699-AF699),2)</f>
        <v>0</v>
      </c>
      <c r="AT699" s="213">
        <f>+ROUND(+SUM(AO699-AP699)-SUM(S699-T699)-SUM(Z699-AA699)-SUM(AG699-AH699),2)</f>
        <v>0</v>
      </c>
      <c r="AU699" s="7"/>
      <c r="AV699" s="7"/>
      <c r="AW699" s="214"/>
      <c r="AX699" s="214"/>
      <c r="AY699" s="7"/>
      <c r="AZ699" s="7"/>
      <c r="BA699" s="7"/>
      <c r="BB699" s="7"/>
      <c r="BC699" s="7"/>
      <c r="BD699" s="7"/>
    </row>
    <row r="700" spans="1:56" x14ac:dyDescent="0.25">
      <c r="A700" s="218">
        <v>7385</v>
      </c>
      <c r="B700" s="220" t="s">
        <v>734</v>
      </c>
      <c r="C700" s="220"/>
      <c r="D700" s="220"/>
      <c r="E700" s="220"/>
      <c r="F700" s="220"/>
      <c r="G700" s="220"/>
      <c r="H700" s="220"/>
      <c r="I700" s="220"/>
      <c r="J700" s="220"/>
      <c r="K700" s="220"/>
      <c r="L700" s="221"/>
      <c r="M700" s="196" t="s">
        <v>56</v>
      </c>
      <c r="N700" s="222">
        <f>+A700</f>
        <v>7385</v>
      </c>
      <c r="O700" s="233">
        <v>0</v>
      </c>
      <c r="P700" s="234">
        <v>0</v>
      </c>
      <c r="Q700" s="200"/>
      <c r="R700" s="199"/>
      <c r="S700" s="242">
        <f t="shared" si="227"/>
        <v>0</v>
      </c>
      <c r="T700" s="210">
        <f t="shared" si="228"/>
        <v>0</v>
      </c>
      <c r="U700" s="196"/>
      <c r="V700" s="225">
        <v>0</v>
      </c>
      <c r="W700" s="226">
        <v>0</v>
      </c>
      <c r="X700" s="227">
        <v>0</v>
      </c>
      <c r="Y700" s="226">
        <v>0</v>
      </c>
      <c r="Z700" s="227">
        <v>0</v>
      </c>
      <c r="AA700" s="228">
        <v>0</v>
      </c>
      <c r="AB700" s="196"/>
      <c r="AC700" s="233">
        <v>0</v>
      </c>
      <c r="AD700" s="234">
        <v>0</v>
      </c>
      <c r="AE700" s="200"/>
      <c r="AF700" s="199"/>
      <c r="AG700" s="242">
        <f t="shared" si="226"/>
        <v>0</v>
      </c>
      <c r="AH700" s="210">
        <f t="shared" si="235"/>
        <v>0</v>
      </c>
      <c r="AI700" s="196"/>
      <c r="AJ700" s="229">
        <f>+N700</f>
        <v>7385</v>
      </c>
      <c r="AK700" s="233">
        <v>0</v>
      </c>
      <c r="AL700" s="234">
        <v>0</v>
      </c>
      <c r="AM700" s="201">
        <f t="shared" si="236"/>
        <v>0</v>
      </c>
      <c r="AN700" s="209">
        <f t="shared" si="236"/>
        <v>0</v>
      </c>
      <c r="AO700" s="242">
        <f t="shared" si="234"/>
        <v>0</v>
      </c>
      <c r="AP700" s="210">
        <f t="shared" si="234"/>
        <v>0</v>
      </c>
      <c r="AQ700" s="7"/>
      <c r="AR700" s="211">
        <f>+ROUND(+SUM(AK700-AL700)-SUM(O700-P700)-SUM(V700-W700)-SUM(AC700-AD700),2)</f>
        <v>0</v>
      </c>
      <c r="AS700" s="212">
        <f>+ROUND(+SUM(AM700-AN700)-SUM(Q700-R700)-SUM(X700-Y700)-SUM(AE700-AF700),2)</f>
        <v>0</v>
      </c>
      <c r="AT700" s="213">
        <f>+ROUND(+SUM(AO700-AP700)-SUM(S700-T700)-SUM(Z700-AA700)-SUM(AG700-AH700),2)</f>
        <v>0</v>
      </c>
      <c r="AU700" s="7"/>
      <c r="AV700" s="7"/>
      <c r="AW700" s="214"/>
      <c r="AX700" s="214"/>
      <c r="AY700" s="7"/>
      <c r="AZ700" s="7"/>
      <c r="BA700" s="7"/>
      <c r="BB700" s="7"/>
      <c r="BC700" s="7"/>
      <c r="BD700" s="7"/>
    </row>
    <row r="701" spans="1:56" x14ac:dyDescent="0.25">
      <c r="A701" s="218">
        <v>7386</v>
      </c>
      <c r="B701" s="220" t="s">
        <v>735</v>
      </c>
      <c r="C701" s="220"/>
      <c r="D701" s="220"/>
      <c r="E701" s="220"/>
      <c r="F701" s="220"/>
      <c r="G701" s="220"/>
      <c r="H701" s="220"/>
      <c r="I701" s="220"/>
      <c r="J701" s="220"/>
      <c r="K701" s="220"/>
      <c r="L701" s="221"/>
      <c r="M701" s="196" t="s">
        <v>56</v>
      </c>
      <c r="N701" s="222">
        <f>+A701</f>
        <v>7386</v>
      </c>
      <c r="O701" s="233">
        <v>0</v>
      </c>
      <c r="P701" s="234">
        <v>0</v>
      </c>
      <c r="Q701" s="200"/>
      <c r="R701" s="199"/>
      <c r="S701" s="242">
        <f t="shared" si="227"/>
        <v>0</v>
      </c>
      <c r="T701" s="210">
        <f t="shared" si="228"/>
        <v>0</v>
      </c>
      <c r="U701" s="196"/>
      <c r="V701" s="225">
        <v>0</v>
      </c>
      <c r="W701" s="226">
        <v>0</v>
      </c>
      <c r="X701" s="227">
        <v>0</v>
      </c>
      <c r="Y701" s="226">
        <v>0</v>
      </c>
      <c r="Z701" s="227">
        <v>0</v>
      </c>
      <c r="AA701" s="228">
        <v>0</v>
      </c>
      <c r="AB701" s="196"/>
      <c r="AC701" s="233">
        <v>0</v>
      </c>
      <c r="AD701" s="234">
        <v>0</v>
      </c>
      <c r="AE701" s="302"/>
      <c r="AF701" s="224"/>
      <c r="AG701" s="242">
        <f t="shared" si="226"/>
        <v>0</v>
      </c>
      <c r="AH701" s="210">
        <f t="shared" si="235"/>
        <v>0</v>
      </c>
      <c r="AI701" s="196"/>
      <c r="AJ701" s="229">
        <f>+N701</f>
        <v>7386</v>
      </c>
      <c r="AK701" s="233">
        <v>0</v>
      </c>
      <c r="AL701" s="234">
        <v>0</v>
      </c>
      <c r="AM701" s="201">
        <f t="shared" si="236"/>
        <v>0</v>
      </c>
      <c r="AN701" s="209">
        <f t="shared" si="236"/>
        <v>0</v>
      </c>
      <c r="AO701" s="242">
        <f t="shared" si="234"/>
        <v>0</v>
      </c>
      <c r="AP701" s="210">
        <f t="shared" si="234"/>
        <v>0</v>
      </c>
      <c r="AQ701" s="7"/>
      <c r="AR701" s="211">
        <f>+ROUND(+SUM(AK701-AL701)-SUM(O701-P701)-SUM(V701-W701)-SUM(AC701-AD701),2)</f>
        <v>0</v>
      </c>
      <c r="AS701" s="212">
        <f>+ROUND(+SUM(AM701-AN701)-SUM(Q701-R701)-SUM(X701-Y701)-SUM(AE701-AF701),2)</f>
        <v>0</v>
      </c>
      <c r="AT701" s="213">
        <f>+ROUND(+SUM(AO701-AP701)-SUM(S701-T701)-SUM(Z701-AA701)-SUM(AG701-AH701),2)</f>
        <v>0</v>
      </c>
      <c r="AU701" s="7"/>
      <c r="AV701" s="7"/>
      <c r="AW701" s="214"/>
      <c r="AX701" s="214"/>
      <c r="AY701" s="7"/>
      <c r="AZ701" s="7"/>
      <c r="BA701" s="7"/>
      <c r="BB701" s="7"/>
      <c r="BC701" s="7"/>
      <c r="BD701" s="7"/>
    </row>
    <row r="702" spans="1:56" x14ac:dyDescent="0.25">
      <c r="A702" s="218">
        <v>7387</v>
      </c>
      <c r="B702" s="220" t="s">
        <v>736</v>
      </c>
      <c r="C702" s="220"/>
      <c r="D702" s="220"/>
      <c r="E702" s="220"/>
      <c r="F702" s="220"/>
      <c r="G702" s="220"/>
      <c r="H702" s="220"/>
      <c r="I702" s="220"/>
      <c r="J702" s="220"/>
      <c r="K702" s="220"/>
      <c r="L702" s="221"/>
      <c r="M702" s="196" t="s">
        <v>56</v>
      </c>
      <c r="N702" s="222">
        <f>+A702</f>
        <v>7387</v>
      </c>
      <c r="O702" s="233">
        <v>0</v>
      </c>
      <c r="P702" s="234">
        <v>0</v>
      </c>
      <c r="Q702" s="200"/>
      <c r="R702" s="199"/>
      <c r="S702" s="242">
        <f t="shared" si="227"/>
        <v>0</v>
      </c>
      <c r="T702" s="210">
        <f t="shared" si="228"/>
        <v>0</v>
      </c>
      <c r="U702" s="196"/>
      <c r="V702" s="225">
        <v>0</v>
      </c>
      <c r="W702" s="226">
        <v>0</v>
      </c>
      <c r="X702" s="227">
        <v>0</v>
      </c>
      <c r="Y702" s="226">
        <v>0</v>
      </c>
      <c r="Z702" s="227">
        <v>0</v>
      </c>
      <c r="AA702" s="228">
        <v>0</v>
      </c>
      <c r="AB702" s="196"/>
      <c r="AC702" s="233">
        <v>0</v>
      </c>
      <c r="AD702" s="234">
        <v>0</v>
      </c>
      <c r="AE702" s="302"/>
      <c r="AF702" s="224"/>
      <c r="AG702" s="242">
        <f t="shared" si="226"/>
        <v>0</v>
      </c>
      <c r="AH702" s="210">
        <f t="shared" si="235"/>
        <v>0</v>
      </c>
      <c r="AI702" s="196"/>
      <c r="AJ702" s="229">
        <f>+N702</f>
        <v>7387</v>
      </c>
      <c r="AK702" s="233">
        <v>0</v>
      </c>
      <c r="AL702" s="234">
        <v>0</v>
      </c>
      <c r="AM702" s="201">
        <f t="shared" si="236"/>
        <v>0</v>
      </c>
      <c r="AN702" s="209">
        <f t="shared" si="236"/>
        <v>0</v>
      </c>
      <c r="AO702" s="242">
        <f t="shared" si="234"/>
        <v>0</v>
      </c>
      <c r="AP702" s="210">
        <f t="shared" si="234"/>
        <v>0</v>
      </c>
      <c r="AQ702" s="7"/>
      <c r="AR702" s="211">
        <f>+ROUND(+SUM(AK702-AL702)-SUM(O702-P702)-SUM(V702-W702)-SUM(AC702-AD702),2)</f>
        <v>0</v>
      </c>
      <c r="AS702" s="212">
        <f>+ROUND(+SUM(AM702-AN702)-SUM(Q702-R702)-SUM(X702-Y702)-SUM(AE702-AF702),2)</f>
        <v>0</v>
      </c>
      <c r="AT702" s="213">
        <f>+ROUND(+SUM(AO702-AP702)-SUM(S702-T702)-SUM(Z702-AA702)-SUM(AG702-AH702),2)</f>
        <v>0</v>
      </c>
      <c r="AU702" s="7"/>
      <c r="AV702" s="7"/>
      <c r="AW702" s="214"/>
      <c r="AX702" s="214"/>
      <c r="AY702" s="7"/>
      <c r="AZ702" s="7"/>
      <c r="BA702" s="7"/>
      <c r="BB702" s="7"/>
      <c r="BC702" s="7"/>
      <c r="BD702" s="7"/>
    </row>
    <row r="703" spans="1:56" x14ac:dyDescent="0.25">
      <c r="A703" s="218">
        <v>7388</v>
      </c>
      <c r="B703" s="220" t="s">
        <v>737</v>
      </c>
      <c r="C703" s="220"/>
      <c r="D703" s="220"/>
      <c r="E703" s="220"/>
      <c r="F703" s="220"/>
      <c r="G703" s="220"/>
      <c r="H703" s="220"/>
      <c r="I703" s="220"/>
      <c r="J703" s="220"/>
      <c r="K703" s="220"/>
      <c r="L703" s="221"/>
      <c r="M703" s="196" t="s">
        <v>56</v>
      </c>
      <c r="N703" s="222">
        <f>+A703</f>
        <v>7388</v>
      </c>
      <c r="O703" s="233">
        <v>0</v>
      </c>
      <c r="P703" s="234">
        <v>0</v>
      </c>
      <c r="Q703" s="200"/>
      <c r="R703" s="199"/>
      <c r="S703" s="242">
        <f t="shared" si="227"/>
        <v>0</v>
      </c>
      <c r="T703" s="210">
        <f t="shared" si="228"/>
        <v>0</v>
      </c>
      <c r="U703" s="196"/>
      <c r="V703" s="225">
        <v>0</v>
      </c>
      <c r="W703" s="226">
        <v>0</v>
      </c>
      <c r="X703" s="227">
        <v>0</v>
      </c>
      <c r="Y703" s="226">
        <v>0</v>
      </c>
      <c r="Z703" s="227">
        <v>0</v>
      </c>
      <c r="AA703" s="228">
        <v>0</v>
      </c>
      <c r="AB703" s="196"/>
      <c r="AC703" s="233">
        <v>0</v>
      </c>
      <c r="AD703" s="234">
        <v>0</v>
      </c>
      <c r="AE703" s="200"/>
      <c r="AF703" s="199"/>
      <c r="AG703" s="242">
        <f t="shared" si="226"/>
        <v>0</v>
      </c>
      <c r="AH703" s="210">
        <f t="shared" si="235"/>
        <v>0</v>
      </c>
      <c r="AI703" s="196"/>
      <c r="AJ703" s="229">
        <f>+N703</f>
        <v>7388</v>
      </c>
      <c r="AK703" s="233">
        <v>0</v>
      </c>
      <c r="AL703" s="234">
        <v>0</v>
      </c>
      <c r="AM703" s="201">
        <f t="shared" si="236"/>
        <v>0</v>
      </c>
      <c r="AN703" s="209">
        <f t="shared" si="236"/>
        <v>0</v>
      </c>
      <c r="AO703" s="242">
        <f t="shared" si="234"/>
        <v>0</v>
      </c>
      <c r="AP703" s="210">
        <f t="shared" si="234"/>
        <v>0</v>
      </c>
      <c r="AQ703" s="7"/>
      <c r="AR703" s="211">
        <f>+ROUND(+SUM(AK703-AL703)-SUM(O703-P703)-SUM(V703-W703)-SUM(AC703-AD703),2)</f>
        <v>0</v>
      </c>
      <c r="AS703" s="212">
        <f>+ROUND(+SUM(AM703-AN703)-SUM(Q703-R703)-SUM(X703-Y703)-SUM(AE703-AF703),2)</f>
        <v>0</v>
      </c>
      <c r="AT703" s="213">
        <f>+ROUND(+SUM(AO703-AP703)-SUM(S703-T703)-SUM(Z703-AA703)-SUM(AG703-AH703),2)</f>
        <v>0</v>
      </c>
      <c r="AU703" s="7"/>
      <c r="AV703" s="7"/>
      <c r="AW703" s="214"/>
      <c r="AX703" s="214"/>
      <c r="AY703" s="7"/>
      <c r="AZ703" s="7"/>
      <c r="BA703" s="7"/>
      <c r="BB703" s="7"/>
      <c r="BC703" s="7"/>
      <c r="BD703" s="7"/>
    </row>
    <row r="704" spans="1:56" x14ac:dyDescent="0.25">
      <c r="A704" s="218">
        <v>7391</v>
      </c>
      <c r="B704" s="397" t="s">
        <v>738</v>
      </c>
      <c r="C704" s="220"/>
      <c r="D704" s="220"/>
      <c r="E704" s="220"/>
      <c r="F704" s="220"/>
      <c r="G704" s="220"/>
      <c r="H704" s="220"/>
      <c r="I704" s="220"/>
      <c r="J704" s="220"/>
      <c r="K704" s="220"/>
      <c r="L704" s="221"/>
      <c r="M704" s="196" t="s">
        <v>56</v>
      </c>
      <c r="N704" s="222">
        <f t="shared" si="233"/>
        <v>7391</v>
      </c>
      <c r="O704" s="233">
        <v>0</v>
      </c>
      <c r="P704" s="234">
        <v>0</v>
      </c>
      <c r="Q704" s="200"/>
      <c r="R704" s="199"/>
      <c r="S704" s="242">
        <f>+IF(ABS(+O704+Q704)&gt;=ABS(P704+R704),+O704-P704+Q704-R704,0)</f>
        <v>0</v>
      </c>
      <c r="T704" s="210">
        <f>+IF(ABS(+O704+Q704)&lt;=ABS(P704+R704),-O704+P704-Q704+R704,0)</f>
        <v>0</v>
      </c>
      <c r="U704" s="196"/>
      <c r="V704" s="225">
        <v>0</v>
      </c>
      <c r="W704" s="226">
        <v>0</v>
      </c>
      <c r="X704" s="227">
        <v>0</v>
      </c>
      <c r="Y704" s="226">
        <v>186069.68</v>
      </c>
      <c r="Z704" s="227">
        <v>0</v>
      </c>
      <c r="AA704" s="228">
        <v>186069.68</v>
      </c>
      <c r="AB704" s="196"/>
      <c r="AC704" s="233">
        <v>0</v>
      </c>
      <c r="AD704" s="234">
        <v>0</v>
      </c>
      <c r="AE704" s="302"/>
      <c r="AF704" s="224"/>
      <c r="AG704" s="242">
        <f>+IF(ABS(+AC704+AE704)&gt;=ABS(AD704+AF704),+AC704-AD704+AE704-AF704,0)</f>
        <v>0</v>
      </c>
      <c r="AH704" s="210">
        <f>+IF(ABS(+AC704+AE704)&lt;=ABS(AD704+AF704),-AC704+AD704-AE704+AF704,0)</f>
        <v>0</v>
      </c>
      <c r="AI704" s="196"/>
      <c r="AJ704" s="229">
        <f t="shared" si="225"/>
        <v>7391</v>
      </c>
      <c r="AK704" s="233">
        <v>0</v>
      </c>
      <c r="AL704" s="234">
        <v>0</v>
      </c>
      <c r="AM704" s="201">
        <f t="shared" si="236"/>
        <v>0</v>
      </c>
      <c r="AN704" s="209">
        <f t="shared" si="236"/>
        <v>186069.68</v>
      </c>
      <c r="AO704" s="242">
        <f t="shared" si="234"/>
        <v>0</v>
      </c>
      <c r="AP704" s="210">
        <f t="shared" si="234"/>
        <v>186069.68</v>
      </c>
      <c r="AQ704" s="7"/>
      <c r="AR704" s="211">
        <f t="shared" si="230"/>
        <v>0</v>
      </c>
      <c r="AS704" s="212">
        <f t="shared" si="231"/>
        <v>0</v>
      </c>
      <c r="AT704" s="213">
        <f t="shared" si="232"/>
        <v>0</v>
      </c>
      <c r="AU704" s="7"/>
      <c r="AV704" s="7"/>
      <c r="AW704" s="214"/>
      <c r="AX704" s="214"/>
      <c r="AY704" s="7"/>
      <c r="AZ704" s="7"/>
      <c r="BA704" s="7"/>
      <c r="BB704" s="7"/>
      <c r="BC704" s="7"/>
      <c r="BD704" s="7"/>
    </row>
    <row r="705" spans="1:56" x14ac:dyDescent="0.25">
      <c r="A705" s="218">
        <v>7392</v>
      </c>
      <c r="B705" s="397" t="s">
        <v>739</v>
      </c>
      <c r="C705" s="220"/>
      <c r="D705" s="220"/>
      <c r="E705" s="220"/>
      <c r="F705" s="220"/>
      <c r="G705" s="220"/>
      <c r="H705" s="220"/>
      <c r="I705" s="220"/>
      <c r="J705" s="220"/>
      <c r="K705" s="220"/>
      <c r="L705" s="221"/>
      <c r="M705" s="196" t="s">
        <v>56</v>
      </c>
      <c r="N705" s="222">
        <f t="shared" si="233"/>
        <v>7392</v>
      </c>
      <c r="O705" s="233">
        <v>0</v>
      </c>
      <c r="P705" s="234">
        <v>0</v>
      </c>
      <c r="Q705" s="200"/>
      <c r="R705" s="199"/>
      <c r="S705" s="242">
        <f t="shared" ref="S705:S768" si="237">+IF(ABS(+O705+Q705)&gt;=ABS(P705+R705),+O705-P705+Q705-R705,0)</f>
        <v>0</v>
      </c>
      <c r="T705" s="210">
        <f t="shared" ref="T705:T768" si="238">+IF(ABS(+O705+Q705)&lt;=ABS(P705+R705),-O705+P705-Q705+R705,0)</f>
        <v>0</v>
      </c>
      <c r="U705" s="196"/>
      <c r="V705" s="225">
        <v>0</v>
      </c>
      <c r="W705" s="226">
        <v>0</v>
      </c>
      <c r="X705" s="227">
        <v>3339.92</v>
      </c>
      <c r="Y705" s="226">
        <v>0</v>
      </c>
      <c r="Z705" s="227">
        <v>3339.92</v>
      </c>
      <c r="AA705" s="228">
        <v>0</v>
      </c>
      <c r="AB705" s="196"/>
      <c r="AC705" s="233">
        <v>0</v>
      </c>
      <c r="AD705" s="234">
        <v>0</v>
      </c>
      <c r="AE705" s="302"/>
      <c r="AF705" s="224"/>
      <c r="AG705" s="242">
        <f t="shared" ref="AG705:AG768" si="239">+IF(ABS(+AC705+AE705)&gt;=ABS(AD705+AF705),+AC705-AD705+AE705-AF705,0)</f>
        <v>0</v>
      </c>
      <c r="AH705" s="210">
        <f t="shared" ref="AH705:AH768" si="240">+IF(ABS(+AC705+AE705)&lt;=ABS(AD705+AF705),-AC705+AD705-AE705+AF705,0)</f>
        <v>0</v>
      </c>
      <c r="AI705" s="196"/>
      <c r="AJ705" s="229">
        <f t="shared" si="225"/>
        <v>7392</v>
      </c>
      <c r="AK705" s="233">
        <v>0</v>
      </c>
      <c r="AL705" s="234">
        <v>0</v>
      </c>
      <c r="AM705" s="201">
        <f t="shared" si="236"/>
        <v>3339.92</v>
      </c>
      <c r="AN705" s="209">
        <f t="shared" si="236"/>
        <v>0</v>
      </c>
      <c r="AO705" s="242">
        <f t="shared" si="234"/>
        <v>3339.92</v>
      </c>
      <c r="AP705" s="210">
        <f t="shared" si="234"/>
        <v>0</v>
      </c>
      <c r="AQ705" s="7"/>
      <c r="AR705" s="211">
        <f t="shared" si="230"/>
        <v>0</v>
      </c>
      <c r="AS705" s="212">
        <f t="shared" si="231"/>
        <v>0</v>
      </c>
      <c r="AT705" s="213">
        <f t="shared" si="232"/>
        <v>0</v>
      </c>
      <c r="AU705" s="7"/>
      <c r="AV705" s="7"/>
      <c r="AW705" s="214"/>
      <c r="AX705" s="214"/>
      <c r="AY705" s="7"/>
      <c r="AZ705" s="7"/>
      <c r="BA705" s="7"/>
      <c r="BB705" s="7"/>
      <c r="BC705" s="7"/>
      <c r="BD705" s="7"/>
    </row>
    <row r="706" spans="1:56" x14ac:dyDescent="0.25">
      <c r="A706" s="218">
        <v>7400</v>
      </c>
      <c r="B706" s="220" t="s">
        <v>740</v>
      </c>
      <c r="C706" s="220"/>
      <c r="D706" s="220"/>
      <c r="E706" s="220"/>
      <c r="F706" s="220"/>
      <c r="G706" s="220"/>
      <c r="H706" s="220"/>
      <c r="I706" s="220"/>
      <c r="J706" s="220"/>
      <c r="K706" s="220"/>
      <c r="L706" s="221"/>
      <c r="M706" s="196" t="s">
        <v>56</v>
      </c>
      <c r="N706" s="222">
        <f t="shared" si="233"/>
        <v>7400</v>
      </c>
      <c r="O706" s="233">
        <v>0</v>
      </c>
      <c r="P706" s="234">
        <v>0</v>
      </c>
      <c r="Q706" s="200"/>
      <c r="R706" s="199"/>
      <c r="S706" s="242">
        <f t="shared" si="237"/>
        <v>0</v>
      </c>
      <c r="T706" s="210">
        <f t="shared" si="238"/>
        <v>0</v>
      </c>
      <c r="U706" s="196"/>
      <c r="V706" s="225">
        <v>0</v>
      </c>
      <c r="W706" s="226">
        <v>0</v>
      </c>
      <c r="X706" s="227">
        <v>0</v>
      </c>
      <c r="Y706" s="226">
        <v>0</v>
      </c>
      <c r="Z706" s="227">
        <v>0</v>
      </c>
      <c r="AA706" s="228">
        <v>0</v>
      </c>
      <c r="AB706" s="196"/>
      <c r="AC706" s="233">
        <v>0</v>
      </c>
      <c r="AD706" s="234">
        <v>0</v>
      </c>
      <c r="AE706" s="200"/>
      <c r="AF706" s="199"/>
      <c r="AG706" s="242">
        <f t="shared" si="239"/>
        <v>0</v>
      </c>
      <c r="AH706" s="210">
        <f t="shared" si="240"/>
        <v>0</v>
      </c>
      <c r="AI706" s="196"/>
      <c r="AJ706" s="229">
        <f t="shared" si="225"/>
        <v>7400</v>
      </c>
      <c r="AK706" s="233">
        <v>0</v>
      </c>
      <c r="AL706" s="234">
        <v>0</v>
      </c>
      <c r="AM706" s="201">
        <f>+ROUND(+Q706+X706+AE706,2)</f>
        <v>0</v>
      </c>
      <c r="AN706" s="209">
        <f t="shared" si="236"/>
        <v>0</v>
      </c>
      <c r="AO706" s="242">
        <f t="shared" si="234"/>
        <v>0</v>
      </c>
      <c r="AP706" s="210">
        <f t="shared" si="234"/>
        <v>0</v>
      </c>
      <c r="AQ706" s="7"/>
      <c r="AR706" s="211">
        <f t="shared" ref="AR706:AR715" si="241">+ROUND(+SUM(AK706-AL706)-SUM(O706-P706)-SUM(V706-W706)-SUM(AC706-AD706),2)</f>
        <v>0</v>
      </c>
      <c r="AS706" s="212">
        <f t="shared" si="231"/>
        <v>0</v>
      </c>
      <c r="AT706" s="213">
        <f t="shared" si="232"/>
        <v>0</v>
      </c>
      <c r="AU706" s="7"/>
      <c r="AV706" s="7"/>
      <c r="AW706" s="214"/>
      <c r="AX706" s="214"/>
      <c r="AY706" s="7"/>
      <c r="AZ706" s="7"/>
      <c r="BA706" s="7"/>
      <c r="BB706" s="7"/>
      <c r="BC706" s="7"/>
      <c r="BD706" s="7"/>
    </row>
    <row r="707" spans="1:56" x14ac:dyDescent="0.25">
      <c r="A707" s="218">
        <v>7401</v>
      </c>
      <c r="B707" s="220" t="s">
        <v>741</v>
      </c>
      <c r="C707" s="220"/>
      <c r="D707" s="220"/>
      <c r="E707" s="220"/>
      <c r="F707" s="220"/>
      <c r="G707" s="220"/>
      <c r="H707" s="220"/>
      <c r="I707" s="220"/>
      <c r="J707" s="220"/>
      <c r="K707" s="220"/>
      <c r="L707" s="221"/>
      <c r="M707" s="196" t="s">
        <v>56</v>
      </c>
      <c r="N707" s="222">
        <f t="shared" si="233"/>
        <v>7401</v>
      </c>
      <c r="O707" s="233">
        <v>0</v>
      </c>
      <c r="P707" s="234">
        <v>0</v>
      </c>
      <c r="Q707" s="200"/>
      <c r="R707" s="199"/>
      <c r="S707" s="242">
        <f t="shared" si="237"/>
        <v>0</v>
      </c>
      <c r="T707" s="210">
        <f t="shared" si="238"/>
        <v>0</v>
      </c>
      <c r="U707" s="196"/>
      <c r="V707" s="225">
        <v>0</v>
      </c>
      <c r="W707" s="226">
        <v>0</v>
      </c>
      <c r="X707" s="227">
        <v>0</v>
      </c>
      <c r="Y707" s="226">
        <v>0</v>
      </c>
      <c r="Z707" s="227">
        <v>0</v>
      </c>
      <c r="AA707" s="228">
        <v>0</v>
      </c>
      <c r="AB707" s="196"/>
      <c r="AC707" s="233">
        <v>0</v>
      </c>
      <c r="AD707" s="234">
        <v>0</v>
      </c>
      <c r="AE707" s="200"/>
      <c r="AF707" s="199"/>
      <c r="AG707" s="242">
        <f t="shared" si="239"/>
        <v>0</v>
      </c>
      <c r="AH707" s="210">
        <f t="shared" si="240"/>
        <v>0</v>
      </c>
      <c r="AI707" s="196"/>
      <c r="AJ707" s="229">
        <f t="shared" si="225"/>
        <v>7401</v>
      </c>
      <c r="AK707" s="233">
        <v>0</v>
      </c>
      <c r="AL707" s="234">
        <v>0</v>
      </c>
      <c r="AM707" s="201">
        <f t="shared" si="236"/>
        <v>0</v>
      </c>
      <c r="AN707" s="209">
        <f t="shared" si="236"/>
        <v>0</v>
      </c>
      <c r="AO707" s="242">
        <f t="shared" si="234"/>
        <v>0</v>
      </c>
      <c r="AP707" s="210">
        <f t="shared" si="234"/>
        <v>0</v>
      </c>
      <c r="AQ707" s="7"/>
      <c r="AR707" s="211">
        <f t="shared" si="241"/>
        <v>0</v>
      </c>
      <c r="AS707" s="212">
        <f t="shared" si="231"/>
        <v>0</v>
      </c>
      <c r="AT707" s="213">
        <f t="shared" si="232"/>
        <v>0</v>
      </c>
      <c r="AU707" s="7"/>
      <c r="AV707" s="7"/>
      <c r="AW707" s="214"/>
      <c r="AX707" s="214"/>
      <c r="AY707" s="7"/>
      <c r="AZ707" s="7"/>
      <c r="BA707" s="7"/>
      <c r="BB707" s="7"/>
      <c r="BC707" s="7"/>
      <c r="BD707" s="7"/>
    </row>
    <row r="708" spans="1:56" x14ac:dyDescent="0.25">
      <c r="A708" s="218">
        <v>7402</v>
      </c>
      <c r="B708" s="220" t="s">
        <v>742</v>
      </c>
      <c r="C708" s="220"/>
      <c r="D708" s="220"/>
      <c r="E708" s="220"/>
      <c r="F708" s="220"/>
      <c r="G708" s="220"/>
      <c r="H708" s="220"/>
      <c r="I708" s="220"/>
      <c r="J708" s="220"/>
      <c r="K708" s="220"/>
      <c r="L708" s="221"/>
      <c r="M708" s="196" t="s">
        <v>56</v>
      </c>
      <c r="N708" s="222">
        <f t="shared" si="233"/>
        <v>7402</v>
      </c>
      <c r="O708" s="233">
        <v>0</v>
      </c>
      <c r="P708" s="234">
        <v>0</v>
      </c>
      <c r="Q708" s="200"/>
      <c r="R708" s="199"/>
      <c r="S708" s="242">
        <f t="shared" si="237"/>
        <v>0</v>
      </c>
      <c r="T708" s="210">
        <f t="shared" si="238"/>
        <v>0</v>
      </c>
      <c r="U708" s="196"/>
      <c r="V708" s="225">
        <v>0</v>
      </c>
      <c r="W708" s="226">
        <v>0</v>
      </c>
      <c r="X708" s="227">
        <v>0</v>
      </c>
      <c r="Y708" s="226">
        <v>0</v>
      </c>
      <c r="Z708" s="227">
        <v>0</v>
      </c>
      <c r="AA708" s="228">
        <v>0</v>
      </c>
      <c r="AB708" s="196"/>
      <c r="AC708" s="233">
        <v>0</v>
      </c>
      <c r="AD708" s="234">
        <v>0</v>
      </c>
      <c r="AE708" s="302"/>
      <c r="AF708" s="224"/>
      <c r="AG708" s="242">
        <f t="shared" si="239"/>
        <v>0</v>
      </c>
      <c r="AH708" s="210">
        <f t="shared" si="240"/>
        <v>0</v>
      </c>
      <c r="AI708" s="196"/>
      <c r="AJ708" s="229">
        <f t="shared" si="225"/>
        <v>7402</v>
      </c>
      <c r="AK708" s="233">
        <v>0</v>
      </c>
      <c r="AL708" s="234">
        <v>0</v>
      </c>
      <c r="AM708" s="201">
        <f t="shared" si="236"/>
        <v>0</v>
      </c>
      <c r="AN708" s="209">
        <f t="shared" si="236"/>
        <v>0</v>
      </c>
      <c r="AO708" s="242">
        <f t="shared" si="234"/>
        <v>0</v>
      </c>
      <c r="AP708" s="210">
        <f t="shared" si="234"/>
        <v>0</v>
      </c>
      <c r="AQ708" s="7"/>
      <c r="AR708" s="211">
        <f t="shared" si="241"/>
        <v>0</v>
      </c>
      <c r="AS708" s="212">
        <f t="shared" si="231"/>
        <v>0</v>
      </c>
      <c r="AT708" s="213">
        <f t="shared" si="232"/>
        <v>0</v>
      </c>
      <c r="AU708" s="7"/>
      <c r="AV708" s="7"/>
      <c r="AW708" s="214"/>
      <c r="AX708" s="214"/>
      <c r="AY708" s="7"/>
      <c r="AZ708" s="7"/>
      <c r="BA708" s="7"/>
      <c r="BB708" s="7"/>
      <c r="BC708" s="7"/>
      <c r="BD708" s="7"/>
    </row>
    <row r="709" spans="1:56" x14ac:dyDescent="0.25">
      <c r="A709" s="218">
        <v>7403</v>
      </c>
      <c r="B709" s="220" t="s">
        <v>743</v>
      </c>
      <c r="C709" s="220"/>
      <c r="D709" s="220"/>
      <c r="E709" s="220"/>
      <c r="F709" s="220"/>
      <c r="G709" s="220"/>
      <c r="H709" s="220"/>
      <c r="I709" s="220"/>
      <c r="J709" s="220"/>
      <c r="K709" s="220"/>
      <c r="L709" s="221"/>
      <c r="M709" s="196" t="s">
        <v>56</v>
      </c>
      <c r="N709" s="222">
        <f t="shared" si="233"/>
        <v>7403</v>
      </c>
      <c r="O709" s="233">
        <v>0</v>
      </c>
      <c r="P709" s="234">
        <v>0</v>
      </c>
      <c r="Q709" s="200"/>
      <c r="R709" s="199"/>
      <c r="S709" s="242">
        <f t="shared" si="237"/>
        <v>0</v>
      </c>
      <c r="T709" s="210">
        <f t="shared" si="238"/>
        <v>0</v>
      </c>
      <c r="U709" s="196"/>
      <c r="V709" s="225">
        <v>0</v>
      </c>
      <c r="W709" s="226">
        <v>0</v>
      </c>
      <c r="X709" s="227">
        <v>0</v>
      </c>
      <c r="Y709" s="226">
        <v>0</v>
      </c>
      <c r="Z709" s="227">
        <v>0</v>
      </c>
      <c r="AA709" s="228">
        <v>0</v>
      </c>
      <c r="AB709" s="196"/>
      <c r="AC709" s="233">
        <v>0</v>
      </c>
      <c r="AD709" s="234">
        <v>0</v>
      </c>
      <c r="AE709" s="302"/>
      <c r="AF709" s="224"/>
      <c r="AG709" s="242">
        <f t="shared" si="239"/>
        <v>0</v>
      </c>
      <c r="AH709" s="210">
        <f t="shared" si="240"/>
        <v>0</v>
      </c>
      <c r="AI709" s="196"/>
      <c r="AJ709" s="229">
        <f t="shared" si="225"/>
        <v>7403</v>
      </c>
      <c r="AK709" s="233">
        <v>0</v>
      </c>
      <c r="AL709" s="234">
        <v>0</v>
      </c>
      <c r="AM709" s="201">
        <f t="shared" si="236"/>
        <v>0</v>
      </c>
      <c r="AN709" s="209">
        <f t="shared" si="236"/>
        <v>0</v>
      </c>
      <c r="AO709" s="242">
        <f t="shared" si="234"/>
        <v>0</v>
      </c>
      <c r="AP709" s="210">
        <f t="shared" si="234"/>
        <v>0</v>
      </c>
      <c r="AQ709" s="7"/>
      <c r="AR709" s="211">
        <f t="shared" si="241"/>
        <v>0</v>
      </c>
      <c r="AS709" s="212">
        <f t="shared" si="231"/>
        <v>0</v>
      </c>
      <c r="AT709" s="213">
        <f t="shared" si="232"/>
        <v>0</v>
      </c>
      <c r="AU709" s="7"/>
      <c r="AV709" s="7"/>
      <c r="AW709" s="214"/>
      <c r="AX709" s="214"/>
      <c r="AY709" s="7"/>
      <c r="AZ709" s="7"/>
      <c r="BA709" s="7"/>
      <c r="BB709" s="7"/>
      <c r="BC709" s="7"/>
      <c r="BD709" s="7"/>
    </row>
    <row r="710" spans="1:56" x14ac:dyDescent="0.25">
      <c r="A710" s="218">
        <v>7404</v>
      </c>
      <c r="B710" s="220" t="s">
        <v>744</v>
      </c>
      <c r="C710" s="220"/>
      <c r="D710" s="220"/>
      <c r="E710" s="220"/>
      <c r="F710" s="220"/>
      <c r="G710" s="220"/>
      <c r="H710" s="220"/>
      <c r="I710" s="220"/>
      <c r="J710" s="220"/>
      <c r="K710" s="220"/>
      <c r="L710" s="221"/>
      <c r="M710" s="196" t="s">
        <v>56</v>
      </c>
      <c r="N710" s="222">
        <f t="shared" si="233"/>
        <v>7404</v>
      </c>
      <c r="O710" s="233">
        <v>0</v>
      </c>
      <c r="P710" s="234">
        <v>0</v>
      </c>
      <c r="Q710" s="200"/>
      <c r="R710" s="199"/>
      <c r="S710" s="242">
        <f t="shared" si="237"/>
        <v>0</v>
      </c>
      <c r="T710" s="210">
        <f t="shared" si="238"/>
        <v>0</v>
      </c>
      <c r="U710" s="196"/>
      <c r="V710" s="225">
        <v>0</v>
      </c>
      <c r="W710" s="226">
        <v>0</v>
      </c>
      <c r="X710" s="227">
        <v>-26311430.969999999</v>
      </c>
      <c r="Y710" s="226">
        <v>0</v>
      </c>
      <c r="Z710" s="227">
        <v>-26311430.969999999</v>
      </c>
      <c r="AA710" s="228">
        <v>0</v>
      </c>
      <c r="AB710" s="196"/>
      <c r="AC710" s="233">
        <v>0</v>
      </c>
      <c r="AD710" s="234">
        <v>0</v>
      </c>
      <c r="AE710" s="200"/>
      <c r="AF710" s="199"/>
      <c r="AG710" s="242">
        <f t="shared" si="239"/>
        <v>0</v>
      </c>
      <c r="AH710" s="210">
        <f t="shared" si="240"/>
        <v>0</v>
      </c>
      <c r="AI710" s="196"/>
      <c r="AJ710" s="229">
        <f t="shared" si="225"/>
        <v>7404</v>
      </c>
      <c r="AK710" s="233">
        <v>0</v>
      </c>
      <c r="AL710" s="234">
        <v>0</v>
      </c>
      <c r="AM710" s="201">
        <f t="shared" si="236"/>
        <v>-26311430.969999999</v>
      </c>
      <c r="AN710" s="209">
        <f t="shared" si="236"/>
        <v>0</v>
      </c>
      <c r="AO710" s="242">
        <f t="shared" si="234"/>
        <v>-26311430.969999999</v>
      </c>
      <c r="AP710" s="210">
        <f t="shared" si="234"/>
        <v>0</v>
      </c>
      <c r="AQ710" s="7"/>
      <c r="AR710" s="211">
        <f t="shared" si="241"/>
        <v>0</v>
      </c>
      <c r="AS710" s="212">
        <f t="shared" si="231"/>
        <v>0</v>
      </c>
      <c r="AT710" s="213">
        <f t="shared" si="232"/>
        <v>0</v>
      </c>
      <c r="AU710" s="7"/>
      <c r="AV710" s="7"/>
      <c r="AW710" s="214"/>
      <c r="AX710" s="214"/>
      <c r="AY710" s="7"/>
      <c r="AZ710" s="7"/>
      <c r="BA710" s="7"/>
      <c r="BB710" s="7"/>
      <c r="BC710" s="7"/>
      <c r="BD710" s="7"/>
    </row>
    <row r="711" spans="1:56" x14ac:dyDescent="0.25">
      <c r="A711" s="218">
        <v>7405</v>
      </c>
      <c r="B711" s="220" t="s">
        <v>745</v>
      </c>
      <c r="C711" s="220"/>
      <c r="D711" s="220"/>
      <c r="E711" s="220"/>
      <c r="F711" s="220"/>
      <c r="G711" s="220"/>
      <c r="H711" s="220"/>
      <c r="I711" s="220"/>
      <c r="J711" s="220"/>
      <c r="K711" s="220"/>
      <c r="L711" s="221"/>
      <c r="M711" s="196" t="s">
        <v>56</v>
      </c>
      <c r="N711" s="222">
        <f t="shared" si="233"/>
        <v>7405</v>
      </c>
      <c r="O711" s="233">
        <v>0</v>
      </c>
      <c r="P711" s="234">
        <v>0</v>
      </c>
      <c r="Q711" s="200"/>
      <c r="R711" s="199"/>
      <c r="S711" s="242">
        <f t="shared" si="237"/>
        <v>0</v>
      </c>
      <c r="T711" s="210">
        <f t="shared" si="238"/>
        <v>0</v>
      </c>
      <c r="U711" s="196"/>
      <c r="V711" s="225">
        <v>0</v>
      </c>
      <c r="W711" s="226">
        <v>0</v>
      </c>
      <c r="X711" s="227">
        <v>0</v>
      </c>
      <c r="Y711" s="226">
        <v>0</v>
      </c>
      <c r="Z711" s="227">
        <v>0</v>
      </c>
      <c r="AA711" s="228">
        <v>0</v>
      </c>
      <c r="AB711" s="196"/>
      <c r="AC711" s="233">
        <v>0</v>
      </c>
      <c r="AD711" s="234">
        <v>0</v>
      </c>
      <c r="AE711" s="200"/>
      <c r="AF711" s="199"/>
      <c r="AG711" s="242">
        <f t="shared" si="239"/>
        <v>0</v>
      </c>
      <c r="AH711" s="210">
        <f t="shared" si="240"/>
        <v>0</v>
      </c>
      <c r="AI711" s="196"/>
      <c r="AJ711" s="229">
        <f>+N711</f>
        <v>7405</v>
      </c>
      <c r="AK711" s="233">
        <v>0</v>
      </c>
      <c r="AL711" s="234">
        <v>0</v>
      </c>
      <c r="AM711" s="201">
        <f t="shared" si="236"/>
        <v>0</v>
      </c>
      <c r="AN711" s="209">
        <f t="shared" si="236"/>
        <v>0</v>
      </c>
      <c r="AO711" s="242">
        <f t="shared" si="234"/>
        <v>0</v>
      </c>
      <c r="AP711" s="210">
        <f t="shared" si="234"/>
        <v>0</v>
      </c>
      <c r="AQ711" s="7"/>
      <c r="AR711" s="211">
        <f t="shared" si="241"/>
        <v>0</v>
      </c>
      <c r="AS711" s="212">
        <f t="shared" si="231"/>
        <v>0</v>
      </c>
      <c r="AT711" s="213">
        <f t="shared" si="232"/>
        <v>0</v>
      </c>
      <c r="AU711" s="7"/>
      <c r="AV711" s="7"/>
      <c r="AW711" s="214"/>
      <c r="AX711" s="214"/>
      <c r="AY711" s="7"/>
      <c r="AZ711" s="7"/>
      <c r="BA711" s="7"/>
      <c r="BB711" s="7"/>
      <c r="BC711" s="7"/>
      <c r="BD711" s="7"/>
    </row>
    <row r="712" spans="1:56" x14ac:dyDescent="0.25">
      <c r="A712" s="218">
        <v>7406</v>
      </c>
      <c r="B712" s="220" t="s">
        <v>746</v>
      </c>
      <c r="C712" s="220"/>
      <c r="D712" s="220"/>
      <c r="E712" s="220"/>
      <c r="F712" s="220"/>
      <c r="G712" s="220"/>
      <c r="H712" s="220"/>
      <c r="I712" s="220"/>
      <c r="J712" s="220"/>
      <c r="K712" s="220"/>
      <c r="L712" s="221"/>
      <c r="M712" s="196" t="s">
        <v>56</v>
      </c>
      <c r="N712" s="222">
        <f t="shared" si="233"/>
        <v>7406</v>
      </c>
      <c r="O712" s="233">
        <v>0</v>
      </c>
      <c r="P712" s="234">
        <v>0</v>
      </c>
      <c r="Q712" s="200"/>
      <c r="R712" s="199"/>
      <c r="S712" s="242">
        <f t="shared" si="237"/>
        <v>0</v>
      </c>
      <c r="T712" s="210">
        <f t="shared" si="238"/>
        <v>0</v>
      </c>
      <c r="U712" s="196"/>
      <c r="V712" s="225">
        <v>0</v>
      </c>
      <c r="W712" s="226">
        <v>0</v>
      </c>
      <c r="X712" s="227">
        <v>0</v>
      </c>
      <c r="Y712" s="226">
        <v>0</v>
      </c>
      <c r="Z712" s="227">
        <v>0</v>
      </c>
      <c r="AA712" s="228">
        <v>0</v>
      </c>
      <c r="AB712" s="196"/>
      <c r="AC712" s="233">
        <v>0</v>
      </c>
      <c r="AD712" s="234">
        <v>0</v>
      </c>
      <c r="AE712" s="302"/>
      <c r="AF712" s="224"/>
      <c r="AG712" s="242">
        <f t="shared" si="239"/>
        <v>0</v>
      </c>
      <c r="AH712" s="210">
        <f t="shared" si="240"/>
        <v>0</v>
      </c>
      <c r="AI712" s="196"/>
      <c r="AJ712" s="229">
        <f>+N712</f>
        <v>7406</v>
      </c>
      <c r="AK712" s="233">
        <v>0</v>
      </c>
      <c r="AL712" s="234">
        <v>0</v>
      </c>
      <c r="AM712" s="201">
        <f t="shared" si="236"/>
        <v>0</v>
      </c>
      <c r="AN712" s="209">
        <f t="shared" si="236"/>
        <v>0</v>
      </c>
      <c r="AO712" s="242">
        <f t="shared" si="234"/>
        <v>0</v>
      </c>
      <c r="AP712" s="210">
        <f t="shared" si="234"/>
        <v>0</v>
      </c>
      <c r="AQ712" s="7"/>
      <c r="AR712" s="211">
        <f t="shared" si="241"/>
        <v>0</v>
      </c>
      <c r="AS712" s="212">
        <f t="shared" si="231"/>
        <v>0</v>
      </c>
      <c r="AT712" s="213">
        <f t="shared" si="232"/>
        <v>0</v>
      </c>
      <c r="AU712" s="7"/>
      <c r="AV712" s="7"/>
      <c r="AW712" s="214"/>
      <c r="AX712" s="214"/>
      <c r="AY712" s="7"/>
      <c r="AZ712" s="7"/>
      <c r="BA712" s="7"/>
      <c r="BB712" s="7"/>
      <c r="BC712" s="7"/>
      <c r="BD712" s="7"/>
    </row>
    <row r="713" spans="1:56" x14ac:dyDescent="0.25">
      <c r="A713" s="218">
        <v>7407</v>
      </c>
      <c r="B713" s="220" t="s">
        <v>747</v>
      </c>
      <c r="C713" s="220"/>
      <c r="D713" s="220"/>
      <c r="E713" s="220"/>
      <c r="F713" s="220"/>
      <c r="G713" s="220"/>
      <c r="H713" s="220"/>
      <c r="I713" s="220"/>
      <c r="J713" s="220"/>
      <c r="K713" s="220"/>
      <c r="L713" s="221"/>
      <c r="M713" s="196" t="s">
        <v>56</v>
      </c>
      <c r="N713" s="222">
        <f t="shared" si="233"/>
        <v>7407</v>
      </c>
      <c r="O713" s="233">
        <v>0</v>
      </c>
      <c r="P713" s="234">
        <v>0</v>
      </c>
      <c r="Q713" s="200"/>
      <c r="R713" s="199"/>
      <c r="S713" s="242">
        <f t="shared" si="237"/>
        <v>0</v>
      </c>
      <c r="T713" s="210">
        <f t="shared" si="238"/>
        <v>0</v>
      </c>
      <c r="U713" s="196"/>
      <c r="V713" s="225">
        <v>0</v>
      </c>
      <c r="W713" s="226">
        <v>0</v>
      </c>
      <c r="X713" s="227">
        <v>0</v>
      </c>
      <c r="Y713" s="226">
        <v>0</v>
      </c>
      <c r="Z713" s="227">
        <v>0</v>
      </c>
      <c r="AA713" s="228">
        <v>0</v>
      </c>
      <c r="AB713" s="196"/>
      <c r="AC713" s="233">
        <v>0</v>
      </c>
      <c r="AD713" s="234">
        <v>0</v>
      </c>
      <c r="AE713" s="302"/>
      <c r="AF713" s="224"/>
      <c r="AG713" s="242">
        <f t="shared" si="239"/>
        <v>0</v>
      </c>
      <c r="AH713" s="210">
        <f t="shared" si="240"/>
        <v>0</v>
      </c>
      <c r="AI713" s="196"/>
      <c r="AJ713" s="229">
        <f>+N713</f>
        <v>7407</v>
      </c>
      <c r="AK713" s="233">
        <v>0</v>
      </c>
      <c r="AL713" s="234">
        <v>0</v>
      </c>
      <c r="AM713" s="201">
        <f t="shared" si="236"/>
        <v>0</v>
      </c>
      <c r="AN713" s="209">
        <f t="shared" si="236"/>
        <v>0</v>
      </c>
      <c r="AO713" s="242">
        <f t="shared" si="234"/>
        <v>0</v>
      </c>
      <c r="AP713" s="210">
        <f t="shared" si="234"/>
        <v>0</v>
      </c>
      <c r="AQ713" s="7"/>
      <c r="AR713" s="211">
        <f t="shared" si="241"/>
        <v>0</v>
      </c>
      <c r="AS713" s="212">
        <f t="shared" si="231"/>
        <v>0</v>
      </c>
      <c r="AT713" s="213">
        <f t="shared" si="232"/>
        <v>0</v>
      </c>
      <c r="AU713" s="7"/>
      <c r="AV713" s="7"/>
      <c r="AW713" s="214"/>
      <c r="AX713" s="214"/>
      <c r="AY713" s="7"/>
      <c r="AZ713" s="7"/>
      <c r="BA713" s="7"/>
      <c r="BB713" s="7"/>
      <c r="BC713" s="7"/>
      <c r="BD713" s="7"/>
    </row>
    <row r="714" spans="1:56" x14ac:dyDescent="0.25">
      <c r="A714" s="218">
        <v>7408</v>
      </c>
      <c r="B714" s="220" t="s">
        <v>748</v>
      </c>
      <c r="C714" s="220"/>
      <c r="D714" s="220"/>
      <c r="E714" s="220"/>
      <c r="F714" s="220"/>
      <c r="G714" s="220"/>
      <c r="H714" s="220"/>
      <c r="I714" s="220"/>
      <c r="J714" s="220"/>
      <c r="K714" s="220"/>
      <c r="L714" s="221"/>
      <c r="M714" s="196" t="s">
        <v>56</v>
      </c>
      <c r="N714" s="222">
        <f t="shared" si="233"/>
        <v>7408</v>
      </c>
      <c r="O714" s="233">
        <v>0</v>
      </c>
      <c r="P714" s="234">
        <v>0</v>
      </c>
      <c r="Q714" s="200"/>
      <c r="R714" s="199"/>
      <c r="S714" s="242">
        <f t="shared" si="237"/>
        <v>0</v>
      </c>
      <c r="T714" s="210">
        <f t="shared" si="238"/>
        <v>0</v>
      </c>
      <c r="U714" s="196"/>
      <c r="V714" s="225">
        <v>0</v>
      </c>
      <c r="W714" s="226">
        <v>0</v>
      </c>
      <c r="X714" s="227">
        <v>0</v>
      </c>
      <c r="Y714" s="226">
        <v>0</v>
      </c>
      <c r="Z714" s="227">
        <v>0</v>
      </c>
      <c r="AA714" s="228">
        <v>0</v>
      </c>
      <c r="AB714" s="196"/>
      <c r="AC714" s="233">
        <v>0</v>
      </c>
      <c r="AD714" s="234">
        <v>0</v>
      </c>
      <c r="AE714" s="200"/>
      <c r="AF714" s="199"/>
      <c r="AG714" s="242">
        <f t="shared" si="239"/>
        <v>0</v>
      </c>
      <c r="AH714" s="210">
        <f t="shared" si="240"/>
        <v>0</v>
      </c>
      <c r="AI714" s="196"/>
      <c r="AJ714" s="229">
        <f>+N714</f>
        <v>7408</v>
      </c>
      <c r="AK714" s="233">
        <v>0</v>
      </c>
      <c r="AL714" s="234">
        <v>0</v>
      </c>
      <c r="AM714" s="201">
        <f t="shared" si="236"/>
        <v>0</v>
      </c>
      <c r="AN714" s="209">
        <f t="shared" si="236"/>
        <v>0</v>
      </c>
      <c r="AO714" s="242">
        <f t="shared" si="234"/>
        <v>0</v>
      </c>
      <c r="AP714" s="210">
        <f t="shared" si="234"/>
        <v>0</v>
      </c>
      <c r="AQ714" s="7"/>
      <c r="AR714" s="211">
        <f t="shared" si="241"/>
        <v>0</v>
      </c>
      <c r="AS714" s="212">
        <f t="shared" si="231"/>
        <v>0</v>
      </c>
      <c r="AT714" s="213">
        <f t="shared" si="232"/>
        <v>0</v>
      </c>
      <c r="AU714" s="7"/>
      <c r="AV714" s="7"/>
      <c r="AW714" s="214"/>
      <c r="AX714" s="214"/>
      <c r="AY714" s="7"/>
      <c r="AZ714" s="7"/>
      <c r="BA714" s="7"/>
      <c r="BB714" s="7"/>
      <c r="BC714" s="7"/>
      <c r="BD714" s="7"/>
    </row>
    <row r="715" spans="1:56" x14ac:dyDescent="0.25">
      <c r="A715" s="218">
        <v>7409</v>
      </c>
      <c r="B715" s="220" t="s">
        <v>749</v>
      </c>
      <c r="C715" s="220"/>
      <c r="D715" s="220"/>
      <c r="E715" s="220"/>
      <c r="F715" s="220"/>
      <c r="G715" s="220"/>
      <c r="H715" s="220"/>
      <c r="I715" s="220"/>
      <c r="J715" s="220"/>
      <c r="K715" s="220"/>
      <c r="L715" s="221"/>
      <c r="M715" s="196" t="s">
        <v>56</v>
      </c>
      <c r="N715" s="222">
        <f t="shared" si="233"/>
        <v>7409</v>
      </c>
      <c r="O715" s="233">
        <v>0</v>
      </c>
      <c r="P715" s="234">
        <v>0</v>
      </c>
      <c r="Q715" s="200"/>
      <c r="R715" s="199"/>
      <c r="S715" s="242">
        <f t="shared" si="237"/>
        <v>0</v>
      </c>
      <c r="T715" s="210">
        <f t="shared" si="238"/>
        <v>0</v>
      </c>
      <c r="U715" s="196"/>
      <c r="V715" s="225">
        <v>0</v>
      </c>
      <c r="W715" s="226">
        <v>0</v>
      </c>
      <c r="X715" s="227">
        <v>0</v>
      </c>
      <c r="Y715" s="226">
        <v>0</v>
      </c>
      <c r="Z715" s="227">
        <v>0</v>
      </c>
      <c r="AA715" s="228">
        <v>0</v>
      </c>
      <c r="AB715" s="196"/>
      <c r="AC715" s="233">
        <v>0</v>
      </c>
      <c r="AD715" s="234">
        <v>0</v>
      </c>
      <c r="AE715" s="302"/>
      <c r="AF715" s="224"/>
      <c r="AG715" s="242">
        <f t="shared" si="239"/>
        <v>0</v>
      </c>
      <c r="AH715" s="210">
        <f t="shared" si="240"/>
        <v>0</v>
      </c>
      <c r="AI715" s="196"/>
      <c r="AJ715" s="229">
        <f>+N715</f>
        <v>7409</v>
      </c>
      <c r="AK715" s="233">
        <v>0</v>
      </c>
      <c r="AL715" s="234">
        <v>0</v>
      </c>
      <c r="AM715" s="201">
        <f t="shared" si="236"/>
        <v>0</v>
      </c>
      <c r="AN715" s="209">
        <f t="shared" si="236"/>
        <v>0</v>
      </c>
      <c r="AO715" s="242">
        <f t="shared" si="234"/>
        <v>0</v>
      </c>
      <c r="AP715" s="210">
        <f t="shared" si="234"/>
        <v>0</v>
      </c>
      <c r="AQ715" s="7"/>
      <c r="AR715" s="211">
        <f t="shared" si="241"/>
        <v>0</v>
      </c>
      <c r="AS715" s="212">
        <f t="shared" si="231"/>
        <v>0</v>
      </c>
      <c r="AT715" s="213">
        <f t="shared" si="232"/>
        <v>0</v>
      </c>
      <c r="AU715" s="7"/>
      <c r="AV715" s="7"/>
      <c r="AW715" s="214"/>
      <c r="AX715" s="214"/>
      <c r="AY715" s="7"/>
      <c r="AZ715" s="7"/>
      <c r="BA715" s="7"/>
      <c r="BB715" s="7"/>
      <c r="BC715" s="7"/>
      <c r="BD715" s="7"/>
    </row>
    <row r="716" spans="1:56" x14ac:dyDescent="0.25">
      <c r="A716" s="218">
        <v>7411</v>
      </c>
      <c r="B716" s="336" t="s">
        <v>750</v>
      </c>
      <c r="C716" s="220"/>
      <c r="D716" s="220"/>
      <c r="E716" s="220"/>
      <c r="F716" s="220"/>
      <c r="G716" s="220"/>
      <c r="H716" s="220"/>
      <c r="I716" s="220"/>
      <c r="J716" s="220"/>
      <c r="K716" s="220"/>
      <c r="L716" s="221"/>
      <c r="M716" s="196" t="s">
        <v>56</v>
      </c>
      <c r="N716" s="222">
        <f t="shared" si="233"/>
        <v>7411</v>
      </c>
      <c r="O716" s="233">
        <v>0</v>
      </c>
      <c r="P716" s="234">
        <v>0</v>
      </c>
      <c r="Q716" s="200"/>
      <c r="R716" s="199"/>
      <c r="S716" s="242">
        <f t="shared" si="237"/>
        <v>0</v>
      </c>
      <c r="T716" s="210">
        <f t="shared" si="238"/>
        <v>0</v>
      </c>
      <c r="U716" s="196"/>
      <c r="V716" s="225">
        <v>0</v>
      </c>
      <c r="W716" s="226">
        <v>0</v>
      </c>
      <c r="X716" s="227">
        <v>0</v>
      </c>
      <c r="Y716" s="226">
        <v>0</v>
      </c>
      <c r="Z716" s="227">
        <v>0</v>
      </c>
      <c r="AA716" s="228">
        <v>0</v>
      </c>
      <c r="AB716" s="196"/>
      <c r="AC716" s="233">
        <v>0</v>
      </c>
      <c r="AD716" s="234">
        <v>0</v>
      </c>
      <c r="AE716" s="302"/>
      <c r="AF716" s="224"/>
      <c r="AG716" s="242">
        <f t="shared" si="239"/>
        <v>0</v>
      </c>
      <c r="AH716" s="210">
        <f t="shared" si="240"/>
        <v>0</v>
      </c>
      <c r="AI716" s="196"/>
      <c r="AJ716" s="229">
        <f t="shared" si="225"/>
        <v>7411</v>
      </c>
      <c r="AK716" s="233">
        <v>0</v>
      </c>
      <c r="AL716" s="234">
        <v>0</v>
      </c>
      <c r="AM716" s="201">
        <f t="shared" si="236"/>
        <v>0</v>
      </c>
      <c r="AN716" s="209">
        <f t="shared" si="236"/>
        <v>0</v>
      </c>
      <c r="AO716" s="242">
        <f t="shared" si="234"/>
        <v>0</v>
      </c>
      <c r="AP716" s="210">
        <f t="shared" si="234"/>
        <v>0</v>
      </c>
      <c r="AQ716" s="7"/>
      <c r="AR716" s="211">
        <f t="shared" si="230"/>
        <v>0</v>
      </c>
      <c r="AS716" s="212">
        <f t="shared" si="231"/>
        <v>0</v>
      </c>
      <c r="AT716" s="213">
        <f t="shared" si="232"/>
        <v>0</v>
      </c>
      <c r="AU716" s="7"/>
      <c r="AV716" s="7"/>
      <c r="AW716" s="214"/>
      <c r="AX716" s="214"/>
      <c r="AY716" s="7"/>
      <c r="AZ716" s="7"/>
      <c r="BA716" s="7"/>
      <c r="BB716" s="7"/>
      <c r="BC716" s="7"/>
      <c r="BD716" s="7"/>
    </row>
    <row r="717" spans="1:56" x14ac:dyDescent="0.25">
      <c r="A717" s="218">
        <v>7412</v>
      </c>
      <c r="B717" s="336" t="s">
        <v>751</v>
      </c>
      <c r="C717" s="220"/>
      <c r="D717" s="220"/>
      <c r="E717" s="220"/>
      <c r="F717" s="220"/>
      <c r="G717" s="220"/>
      <c r="H717" s="220"/>
      <c r="I717" s="220"/>
      <c r="J717" s="220"/>
      <c r="K717" s="220"/>
      <c r="L717" s="221"/>
      <c r="M717" s="196" t="s">
        <v>56</v>
      </c>
      <c r="N717" s="222">
        <f t="shared" si="233"/>
        <v>7412</v>
      </c>
      <c r="O717" s="233">
        <v>0</v>
      </c>
      <c r="P717" s="234">
        <v>0</v>
      </c>
      <c r="Q717" s="200"/>
      <c r="R717" s="199"/>
      <c r="S717" s="242">
        <f t="shared" si="237"/>
        <v>0</v>
      </c>
      <c r="T717" s="210">
        <f t="shared" si="238"/>
        <v>0</v>
      </c>
      <c r="U717" s="196"/>
      <c r="V717" s="225">
        <v>0</v>
      </c>
      <c r="W717" s="226">
        <v>0</v>
      </c>
      <c r="X717" s="227">
        <v>0</v>
      </c>
      <c r="Y717" s="226">
        <v>0</v>
      </c>
      <c r="Z717" s="227">
        <v>0</v>
      </c>
      <c r="AA717" s="228">
        <v>0</v>
      </c>
      <c r="AB717" s="196"/>
      <c r="AC717" s="233">
        <v>0</v>
      </c>
      <c r="AD717" s="234">
        <v>0</v>
      </c>
      <c r="AE717" s="302"/>
      <c r="AF717" s="224"/>
      <c r="AG717" s="242">
        <f t="shared" si="239"/>
        <v>0</v>
      </c>
      <c r="AH717" s="210">
        <f t="shared" si="240"/>
        <v>0</v>
      </c>
      <c r="AI717" s="196"/>
      <c r="AJ717" s="229">
        <f t="shared" si="225"/>
        <v>7412</v>
      </c>
      <c r="AK717" s="233">
        <v>0</v>
      </c>
      <c r="AL717" s="234">
        <v>0</v>
      </c>
      <c r="AM717" s="201">
        <f t="shared" si="236"/>
        <v>0</v>
      </c>
      <c r="AN717" s="209">
        <f t="shared" si="236"/>
        <v>0</v>
      </c>
      <c r="AO717" s="242">
        <f t="shared" si="234"/>
        <v>0</v>
      </c>
      <c r="AP717" s="210">
        <f t="shared" si="234"/>
        <v>0</v>
      </c>
      <c r="AQ717" s="7"/>
      <c r="AR717" s="211">
        <f t="shared" si="230"/>
        <v>0</v>
      </c>
      <c r="AS717" s="212">
        <f t="shared" si="231"/>
        <v>0</v>
      </c>
      <c r="AT717" s="213">
        <f t="shared" si="232"/>
        <v>0</v>
      </c>
      <c r="AU717" s="7"/>
      <c r="AV717" s="7"/>
      <c r="AW717" s="214"/>
      <c r="AX717" s="214"/>
      <c r="AY717" s="7"/>
      <c r="AZ717" s="7"/>
      <c r="BA717" s="7"/>
      <c r="BB717" s="7"/>
      <c r="BC717" s="7"/>
      <c r="BD717" s="7"/>
    </row>
    <row r="718" spans="1:56" x14ac:dyDescent="0.25">
      <c r="A718" s="218">
        <v>7413</v>
      </c>
      <c r="B718" s="336" t="s">
        <v>752</v>
      </c>
      <c r="C718" s="220"/>
      <c r="D718" s="220"/>
      <c r="E718" s="220"/>
      <c r="F718" s="220"/>
      <c r="G718" s="220"/>
      <c r="H718" s="220"/>
      <c r="I718" s="220"/>
      <c r="J718" s="220"/>
      <c r="K718" s="220"/>
      <c r="L718" s="221"/>
      <c r="M718" s="196" t="s">
        <v>56</v>
      </c>
      <c r="N718" s="222">
        <f t="shared" si="233"/>
        <v>7413</v>
      </c>
      <c r="O718" s="233">
        <v>0</v>
      </c>
      <c r="P718" s="234">
        <v>0</v>
      </c>
      <c r="Q718" s="200"/>
      <c r="R718" s="199"/>
      <c r="S718" s="242">
        <f t="shared" si="237"/>
        <v>0</v>
      </c>
      <c r="T718" s="210">
        <f t="shared" si="238"/>
        <v>0</v>
      </c>
      <c r="U718" s="196"/>
      <c r="V718" s="225">
        <v>0</v>
      </c>
      <c r="W718" s="226">
        <v>0</v>
      </c>
      <c r="X718" s="227">
        <v>0</v>
      </c>
      <c r="Y718" s="226">
        <v>0</v>
      </c>
      <c r="Z718" s="227">
        <v>0</v>
      </c>
      <c r="AA718" s="228">
        <v>0</v>
      </c>
      <c r="AB718" s="196"/>
      <c r="AC718" s="233">
        <v>0</v>
      </c>
      <c r="AD718" s="234">
        <v>0</v>
      </c>
      <c r="AE718" s="200"/>
      <c r="AF718" s="199"/>
      <c r="AG718" s="242">
        <f t="shared" si="239"/>
        <v>0</v>
      </c>
      <c r="AH718" s="210">
        <f t="shared" si="240"/>
        <v>0</v>
      </c>
      <c r="AI718" s="196"/>
      <c r="AJ718" s="229">
        <f t="shared" si="225"/>
        <v>7413</v>
      </c>
      <c r="AK718" s="233">
        <v>0</v>
      </c>
      <c r="AL718" s="234">
        <v>0</v>
      </c>
      <c r="AM718" s="201">
        <f t="shared" si="236"/>
        <v>0</v>
      </c>
      <c r="AN718" s="209">
        <f t="shared" si="236"/>
        <v>0</v>
      </c>
      <c r="AO718" s="242">
        <f t="shared" si="234"/>
        <v>0</v>
      </c>
      <c r="AP718" s="210">
        <f t="shared" si="234"/>
        <v>0</v>
      </c>
      <c r="AQ718" s="7"/>
      <c r="AR718" s="211">
        <f t="shared" si="230"/>
        <v>0</v>
      </c>
      <c r="AS718" s="212">
        <f t="shared" si="231"/>
        <v>0</v>
      </c>
      <c r="AT718" s="213">
        <f t="shared" si="232"/>
        <v>0</v>
      </c>
      <c r="AU718" s="7"/>
      <c r="AV718" s="7"/>
      <c r="AW718" s="214"/>
      <c r="AX718" s="214"/>
      <c r="AY718" s="7"/>
      <c r="AZ718" s="7"/>
      <c r="BA718" s="7"/>
      <c r="BB718" s="7"/>
      <c r="BC718" s="7"/>
      <c r="BD718" s="7"/>
    </row>
    <row r="719" spans="1:56" x14ac:dyDescent="0.25">
      <c r="A719" s="218">
        <v>7414</v>
      </c>
      <c r="B719" s="336" t="s">
        <v>753</v>
      </c>
      <c r="C719" s="220"/>
      <c r="D719" s="220"/>
      <c r="E719" s="220"/>
      <c r="F719" s="220"/>
      <c r="G719" s="220"/>
      <c r="H719" s="220"/>
      <c r="I719" s="220"/>
      <c r="J719" s="220"/>
      <c r="K719" s="220"/>
      <c r="L719" s="221"/>
      <c r="M719" s="196" t="s">
        <v>56</v>
      </c>
      <c r="N719" s="222">
        <f t="shared" si="233"/>
        <v>7414</v>
      </c>
      <c r="O719" s="233">
        <v>0</v>
      </c>
      <c r="P719" s="234">
        <v>0</v>
      </c>
      <c r="Q719" s="200"/>
      <c r="R719" s="199"/>
      <c r="S719" s="242">
        <f t="shared" si="237"/>
        <v>0</v>
      </c>
      <c r="T719" s="210">
        <f t="shared" si="238"/>
        <v>0</v>
      </c>
      <c r="U719" s="196"/>
      <c r="V719" s="225">
        <v>0</v>
      </c>
      <c r="W719" s="226">
        <v>0</v>
      </c>
      <c r="X719" s="227">
        <v>0</v>
      </c>
      <c r="Y719" s="226">
        <v>0</v>
      </c>
      <c r="Z719" s="227">
        <v>0</v>
      </c>
      <c r="AA719" s="228">
        <v>0</v>
      </c>
      <c r="AB719" s="196"/>
      <c r="AC719" s="233">
        <v>0</v>
      </c>
      <c r="AD719" s="234">
        <v>0</v>
      </c>
      <c r="AE719" s="302"/>
      <c r="AF719" s="224"/>
      <c r="AG719" s="242">
        <f t="shared" si="239"/>
        <v>0</v>
      </c>
      <c r="AH719" s="210">
        <f t="shared" si="240"/>
        <v>0</v>
      </c>
      <c r="AI719" s="196"/>
      <c r="AJ719" s="229">
        <f t="shared" si="225"/>
        <v>7414</v>
      </c>
      <c r="AK719" s="233">
        <v>0</v>
      </c>
      <c r="AL719" s="234">
        <v>0</v>
      </c>
      <c r="AM719" s="201">
        <f t="shared" si="236"/>
        <v>0</v>
      </c>
      <c r="AN719" s="209">
        <f t="shared" si="236"/>
        <v>0</v>
      </c>
      <c r="AO719" s="242">
        <f t="shared" si="234"/>
        <v>0</v>
      </c>
      <c r="AP719" s="210">
        <f t="shared" si="234"/>
        <v>0</v>
      </c>
      <c r="AQ719" s="7"/>
      <c r="AR719" s="211">
        <f t="shared" si="230"/>
        <v>0</v>
      </c>
      <c r="AS719" s="212">
        <f t="shared" si="231"/>
        <v>0</v>
      </c>
      <c r="AT719" s="213">
        <f t="shared" si="232"/>
        <v>0</v>
      </c>
      <c r="AU719" s="7"/>
      <c r="AV719" s="7"/>
      <c r="AW719" s="214"/>
      <c r="AX719" s="214"/>
      <c r="AY719" s="7"/>
      <c r="AZ719" s="7"/>
      <c r="BA719" s="7"/>
      <c r="BB719" s="7"/>
      <c r="BC719" s="7"/>
      <c r="BD719" s="7"/>
    </row>
    <row r="720" spans="1:56" x14ac:dyDescent="0.25">
      <c r="A720" s="218">
        <v>7419</v>
      </c>
      <c r="B720" s="336" t="s">
        <v>754</v>
      </c>
      <c r="C720" s="220"/>
      <c r="D720" s="220"/>
      <c r="E720" s="220"/>
      <c r="F720" s="220"/>
      <c r="G720" s="220"/>
      <c r="H720" s="220"/>
      <c r="I720" s="220"/>
      <c r="J720" s="220"/>
      <c r="K720" s="220"/>
      <c r="L720" s="221"/>
      <c r="M720" s="196" t="s">
        <v>56</v>
      </c>
      <c r="N720" s="222">
        <f t="shared" si="233"/>
        <v>7419</v>
      </c>
      <c r="O720" s="233">
        <v>0</v>
      </c>
      <c r="P720" s="234">
        <v>0</v>
      </c>
      <c r="Q720" s="200"/>
      <c r="R720" s="199"/>
      <c r="S720" s="242">
        <f t="shared" si="237"/>
        <v>0</v>
      </c>
      <c r="T720" s="210">
        <f t="shared" si="238"/>
        <v>0</v>
      </c>
      <c r="U720" s="196"/>
      <c r="V720" s="225">
        <v>0</v>
      </c>
      <c r="W720" s="226">
        <v>0</v>
      </c>
      <c r="X720" s="227">
        <v>0</v>
      </c>
      <c r="Y720" s="226">
        <v>0</v>
      </c>
      <c r="Z720" s="227">
        <v>0</v>
      </c>
      <c r="AA720" s="228">
        <v>0</v>
      </c>
      <c r="AB720" s="196"/>
      <c r="AC720" s="233">
        <v>0</v>
      </c>
      <c r="AD720" s="234">
        <v>0</v>
      </c>
      <c r="AE720" s="302"/>
      <c r="AF720" s="224"/>
      <c r="AG720" s="242">
        <f t="shared" si="239"/>
        <v>0</v>
      </c>
      <c r="AH720" s="210">
        <f t="shared" si="240"/>
        <v>0</v>
      </c>
      <c r="AI720" s="196"/>
      <c r="AJ720" s="229">
        <f t="shared" si="225"/>
        <v>7419</v>
      </c>
      <c r="AK720" s="233">
        <v>0</v>
      </c>
      <c r="AL720" s="234">
        <v>0</v>
      </c>
      <c r="AM720" s="201">
        <f t="shared" si="236"/>
        <v>0</v>
      </c>
      <c r="AN720" s="209">
        <f t="shared" si="236"/>
        <v>0</v>
      </c>
      <c r="AO720" s="242">
        <f t="shared" si="234"/>
        <v>0</v>
      </c>
      <c r="AP720" s="210">
        <f t="shared" si="234"/>
        <v>0</v>
      </c>
      <c r="AQ720" s="7"/>
      <c r="AR720" s="211">
        <f t="shared" si="230"/>
        <v>0</v>
      </c>
      <c r="AS720" s="212">
        <f t="shared" si="231"/>
        <v>0</v>
      </c>
      <c r="AT720" s="213">
        <f t="shared" si="232"/>
        <v>0</v>
      </c>
      <c r="AU720" s="7"/>
      <c r="AV720" s="7"/>
      <c r="AW720" s="214"/>
      <c r="AX720" s="214"/>
      <c r="AY720" s="7"/>
      <c r="AZ720" s="7"/>
      <c r="BA720" s="7"/>
      <c r="BB720" s="7"/>
      <c r="BC720" s="7"/>
      <c r="BD720" s="7"/>
    </row>
    <row r="721" spans="1:56" x14ac:dyDescent="0.25">
      <c r="A721" s="218">
        <v>7450</v>
      </c>
      <c r="B721" s="338" t="s">
        <v>755</v>
      </c>
      <c r="C721" s="220"/>
      <c r="D721" s="220"/>
      <c r="E721" s="220"/>
      <c r="F721" s="220"/>
      <c r="G721" s="220"/>
      <c r="H721" s="220"/>
      <c r="I721" s="220"/>
      <c r="J721" s="220"/>
      <c r="K721" s="220"/>
      <c r="L721" s="221"/>
      <c r="M721" s="196" t="s">
        <v>56</v>
      </c>
      <c r="N721" s="222">
        <f t="shared" si="233"/>
        <v>7450</v>
      </c>
      <c r="O721" s="233">
        <v>0</v>
      </c>
      <c r="P721" s="234">
        <v>0</v>
      </c>
      <c r="Q721" s="200"/>
      <c r="R721" s="199"/>
      <c r="S721" s="242">
        <f t="shared" si="237"/>
        <v>0</v>
      </c>
      <c r="T721" s="210">
        <f t="shared" si="238"/>
        <v>0</v>
      </c>
      <c r="U721" s="196"/>
      <c r="V721" s="225">
        <v>0</v>
      </c>
      <c r="W721" s="226">
        <v>0</v>
      </c>
      <c r="X721" s="227">
        <v>0</v>
      </c>
      <c r="Y721" s="226">
        <v>0</v>
      </c>
      <c r="Z721" s="227">
        <v>0</v>
      </c>
      <c r="AA721" s="228">
        <v>0</v>
      </c>
      <c r="AB721" s="196"/>
      <c r="AC721" s="233">
        <v>0</v>
      </c>
      <c r="AD721" s="234">
        <v>0</v>
      </c>
      <c r="AE721" s="200"/>
      <c r="AF721" s="199"/>
      <c r="AG721" s="242">
        <f t="shared" si="239"/>
        <v>0</v>
      </c>
      <c r="AH721" s="210">
        <f t="shared" si="240"/>
        <v>0</v>
      </c>
      <c r="AI721" s="196"/>
      <c r="AJ721" s="229">
        <f t="shared" si="225"/>
        <v>7450</v>
      </c>
      <c r="AK721" s="233">
        <v>0</v>
      </c>
      <c r="AL721" s="234">
        <v>0</v>
      </c>
      <c r="AM721" s="201">
        <f t="shared" si="236"/>
        <v>0</v>
      </c>
      <c r="AN721" s="209">
        <f t="shared" si="236"/>
        <v>0</v>
      </c>
      <c r="AO721" s="242">
        <f t="shared" si="234"/>
        <v>0</v>
      </c>
      <c r="AP721" s="210">
        <f t="shared" si="234"/>
        <v>0</v>
      </c>
      <c r="AQ721" s="7"/>
      <c r="AR721" s="211">
        <f t="shared" si="230"/>
        <v>0</v>
      </c>
      <c r="AS721" s="212">
        <f t="shared" si="231"/>
        <v>0</v>
      </c>
      <c r="AT721" s="213">
        <f t="shared" si="232"/>
        <v>0</v>
      </c>
      <c r="AU721" s="7"/>
      <c r="AV721" s="7"/>
      <c r="AW721" s="214"/>
      <c r="AX721" s="214"/>
      <c r="AY721" s="7"/>
      <c r="AZ721" s="7"/>
      <c r="BA721" s="7"/>
      <c r="BB721" s="7"/>
      <c r="BC721" s="7"/>
      <c r="BD721" s="7"/>
    </row>
    <row r="722" spans="1:56" x14ac:dyDescent="0.25">
      <c r="A722" s="218">
        <v>7471</v>
      </c>
      <c r="B722" s="220" t="s">
        <v>756</v>
      </c>
      <c r="C722" s="220"/>
      <c r="D722" s="220"/>
      <c r="E722" s="220"/>
      <c r="F722" s="220"/>
      <c r="G722" s="220"/>
      <c r="H722" s="220"/>
      <c r="I722" s="220"/>
      <c r="J722" s="220"/>
      <c r="K722" s="220"/>
      <c r="L722" s="221"/>
      <c r="M722" s="196" t="s">
        <v>56</v>
      </c>
      <c r="N722" s="222">
        <f t="shared" si="233"/>
        <v>7471</v>
      </c>
      <c r="O722" s="233">
        <v>0</v>
      </c>
      <c r="P722" s="234">
        <v>0</v>
      </c>
      <c r="Q722" s="200"/>
      <c r="R722" s="199"/>
      <c r="S722" s="242">
        <f t="shared" si="237"/>
        <v>0</v>
      </c>
      <c r="T722" s="210">
        <f t="shared" si="238"/>
        <v>0</v>
      </c>
      <c r="U722" s="196"/>
      <c r="V722" s="225">
        <v>0</v>
      </c>
      <c r="W722" s="226">
        <v>0</v>
      </c>
      <c r="X722" s="227">
        <v>419264.24</v>
      </c>
      <c r="Y722" s="226">
        <v>50392231.539999999</v>
      </c>
      <c r="Z722" s="227">
        <v>0</v>
      </c>
      <c r="AA722" s="228">
        <v>49972967.299999997</v>
      </c>
      <c r="AB722" s="196"/>
      <c r="AC722" s="233">
        <v>0</v>
      </c>
      <c r="AD722" s="234">
        <v>0</v>
      </c>
      <c r="AE722" s="200"/>
      <c r="AF722" s="199"/>
      <c r="AG722" s="242">
        <f t="shared" si="239"/>
        <v>0</v>
      </c>
      <c r="AH722" s="210">
        <f t="shared" si="240"/>
        <v>0</v>
      </c>
      <c r="AI722" s="196"/>
      <c r="AJ722" s="229">
        <f t="shared" si="225"/>
        <v>7471</v>
      </c>
      <c r="AK722" s="233">
        <v>0</v>
      </c>
      <c r="AL722" s="234">
        <v>0</v>
      </c>
      <c r="AM722" s="201">
        <f t="shared" si="236"/>
        <v>419264.24</v>
      </c>
      <c r="AN722" s="209">
        <f t="shared" si="236"/>
        <v>50392231.539999999</v>
      </c>
      <c r="AO722" s="242">
        <f t="shared" si="234"/>
        <v>0</v>
      </c>
      <c r="AP722" s="210">
        <f t="shared" si="234"/>
        <v>49972967.299999997</v>
      </c>
      <c r="AQ722" s="7"/>
      <c r="AR722" s="211">
        <f t="shared" si="230"/>
        <v>0</v>
      </c>
      <c r="AS722" s="212">
        <f t="shared" si="231"/>
        <v>0</v>
      </c>
      <c r="AT722" s="213">
        <f t="shared" si="232"/>
        <v>0</v>
      </c>
      <c r="AU722" s="7"/>
      <c r="AV722" s="7"/>
      <c r="AW722" s="214"/>
      <c r="AX722" s="214"/>
      <c r="AY722" s="7"/>
      <c r="AZ722" s="7"/>
      <c r="BA722" s="7"/>
      <c r="BB722" s="7"/>
      <c r="BC722" s="7"/>
      <c r="BD722" s="7"/>
    </row>
    <row r="723" spans="1:56" x14ac:dyDescent="0.25">
      <c r="A723" s="218">
        <v>7472</v>
      </c>
      <c r="B723" s="220" t="s">
        <v>757</v>
      </c>
      <c r="C723" s="220"/>
      <c r="D723" s="220"/>
      <c r="E723" s="220"/>
      <c r="F723" s="220"/>
      <c r="G723" s="220"/>
      <c r="H723" s="220"/>
      <c r="I723" s="220"/>
      <c r="J723" s="220"/>
      <c r="K723" s="220"/>
      <c r="L723" s="221"/>
      <c r="M723" s="196" t="s">
        <v>56</v>
      </c>
      <c r="N723" s="222">
        <f t="shared" si="233"/>
        <v>7472</v>
      </c>
      <c r="O723" s="233">
        <v>0</v>
      </c>
      <c r="P723" s="234">
        <v>0</v>
      </c>
      <c r="Q723" s="200"/>
      <c r="R723" s="199"/>
      <c r="S723" s="242">
        <f t="shared" si="237"/>
        <v>0</v>
      </c>
      <c r="T723" s="210">
        <f t="shared" si="238"/>
        <v>0</v>
      </c>
      <c r="U723" s="196"/>
      <c r="V723" s="225">
        <v>0</v>
      </c>
      <c r="W723" s="226">
        <v>0</v>
      </c>
      <c r="X723" s="227">
        <v>185724.79999999999</v>
      </c>
      <c r="Y723" s="226">
        <v>582173.09</v>
      </c>
      <c r="Z723" s="227">
        <v>0</v>
      </c>
      <c r="AA723" s="228">
        <v>396448.29</v>
      </c>
      <c r="AB723" s="196"/>
      <c r="AC723" s="233">
        <v>0</v>
      </c>
      <c r="AD723" s="234">
        <v>0</v>
      </c>
      <c r="AE723" s="302"/>
      <c r="AF723" s="224"/>
      <c r="AG723" s="242">
        <f t="shared" si="239"/>
        <v>0</v>
      </c>
      <c r="AH723" s="210">
        <f t="shared" si="240"/>
        <v>0</v>
      </c>
      <c r="AI723" s="196"/>
      <c r="AJ723" s="229">
        <f t="shared" si="225"/>
        <v>7472</v>
      </c>
      <c r="AK723" s="233">
        <v>0</v>
      </c>
      <c r="AL723" s="234">
        <v>0</v>
      </c>
      <c r="AM723" s="201">
        <f t="shared" si="236"/>
        <v>185724.79999999999</v>
      </c>
      <c r="AN723" s="209">
        <f t="shared" si="236"/>
        <v>582173.09</v>
      </c>
      <c r="AO723" s="242">
        <f t="shared" si="234"/>
        <v>0</v>
      </c>
      <c r="AP723" s="210">
        <f t="shared" si="234"/>
        <v>396448.29</v>
      </c>
      <c r="AQ723" s="7"/>
      <c r="AR723" s="211">
        <f t="shared" si="230"/>
        <v>0</v>
      </c>
      <c r="AS723" s="212">
        <f t="shared" si="231"/>
        <v>0</v>
      </c>
      <c r="AT723" s="213">
        <f t="shared" si="232"/>
        <v>0</v>
      </c>
      <c r="AU723" s="7"/>
      <c r="AV723" s="7"/>
      <c r="AW723" s="214"/>
      <c r="AX723" s="214"/>
      <c r="AY723" s="7"/>
      <c r="AZ723" s="7"/>
      <c r="BA723" s="7"/>
      <c r="BB723" s="7"/>
      <c r="BC723" s="7"/>
      <c r="BD723" s="7"/>
    </row>
    <row r="724" spans="1:56" x14ac:dyDescent="0.25">
      <c r="A724" s="218">
        <v>7473</v>
      </c>
      <c r="B724" s="220" t="s">
        <v>758</v>
      </c>
      <c r="C724" s="220"/>
      <c r="D724" s="220"/>
      <c r="E724" s="220"/>
      <c r="F724" s="220"/>
      <c r="G724" s="220"/>
      <c r="H724" s="220"/>
      <c r="I724" s="220"/>
      <c r="J724" s="220"/>
      <c r="K724" s="220"/>
      <c r="L724" s="221"/>
      <c r="M724" s="196" t="s">
        <v>56</v>
      </c>
      <c r="N724" s="222">
        <f t="shared" si="233"/>
        <v>7473</v>
      </c>
      <c r="O724" s="233">
        <v>0</v>
      </c>
      <c r="P724" s="234">
        <v>0</v>
      </c>
      <c r="Q724" s="200"/>
      <c r="R724" s="199"/>
      <c r="S724" s="242">
        <f t="shared" si="237"/>
        <v>0</v>
      </c>
      <c r="T724" s="210">
        <f t="shared" si="238"/>
        <v>0</v>
      </c>
      <c r="U724" s="196"/>
      <c r="V724" s="225">
        <v>0</v>
      </c>
      <c r="W724" s="226">
        <v>0</v>
      </c>
      <c r="X724" s="227">
        <v>0</v>
      </c>
      <c r="Y724" s="226">
        <v>0</v>
      </c>
      <c r="Z724" s="227">
        <v>0</v>
      </c>
      <c r="AA724" s="228">
        <v>0</v>
      </c>
      <c r="AB724" s="196"/>
      <c r="AC724" s="233">
        <v>0</v>
      </c>
      <c r="AD724" s="234">
        <v>0</v>
      </c>
      <c r="AE724" s="302"/>
      <c r="AF724" s="224"/>
      <c r="AG724" s="242">
        <f t="shared" si="239"/>
        <v>0</v>
      </c>
      <c r="AH724" s="210">
        <f t="shared" si="240"/>
        <v>0</v>
      </c>
      <c r="AI724" s="196"/>
      <c r="AJ724" s="229">
        <f t="shared" si="225"/>
        <v>7473</v>
      </c>
      <c r="AK724" s="233">
        <v>0</v>
      </c>
      <c r="AL724" s="234">
        <v>0</v>
      </c>
      <c r="AM724" s="201">
        <f t="shared" si="236"/>
        <v>0</v>
      </c>
      <c r="AN724" s="209">
        <f t="shared" si="236"/>
        <v>0</v>
      </c>
      <c r="AO724" s="242">
        <f t="shared" si="234"/>
        <v>0</v>
      </c>
      <c r="AP724" s="210">
        <f t="shared" si="234"/>
        <v>0</v>
      </c>
      <c r="AQ724" s="7"/>
      <c r="AR724" s="211">
        <f t="shared" si="230"/>
        <v>0</v>
      </c>
      <c r="AS724" s="212">
        <f t="shared" si="231"/>
        <v>0</v>
      </c>
      <c r="AT724" s="213">
        <f t="shared" si="232"/>
        <v>0</v>
      </c>
      <c r="AU724" s="7"/>
      <c r="AV724" s="7"/>
      <c r="AW724" s="214"/>
      <c r="AX724" s="214"/>
      <c r="AY724" s="7"/>
      <c r="AZ724" s="7"/>
      <c r="BA724" s="7"/>
      <c r="BB724" s="7"/>
      <c r="BC724" s="7"/>
      <c r="BD724" s="7"/>
    </row>
    <row r="725" spans="1:56" x14ac:dyDescent="0.25">
      <c r="A725" s="218">
        <v>7474</v>
      </c>
      <c r="B725" s="220" t="s">
        <v>759</v>
      </c>
      <c r="C725" s="220"/>
      <c r="D725" s="220"/>
      <c r="E725" s="220"/>
      <c r="F725" s="220"/>
      <c r="G725" s="220"/>
      <c r="H725" s="220"/>
      <c r="I725" s="220"/>
      <c r="J725" s="220"/>
      <c r="K725" s="220"/>
      <c r="L725" s="221"/>
      <c r="M725" s="196" t="s">
        <v>56</v>
      </c>
      <c r="N725" s="222">
        <f t="shared" si="233"/>
        <v>7474</v>
      </c>
      <c r="O725" s="233">
        <v>0</v>
      </c>
      <c r="P725" s="234">
        <v>0</v>
      </c>
      <c r="Q725" s="200"/>
      <c r="R725" s="199"/>
      <c r="S725" s="242">
        <f t="shared" si="237"/>
        <v>0</v>
      </c>
      <c r="T725" s="210">
        <f t="shared" si="238"/>
        <v>0</v>
      </c>
      <c r="U725" s="196"/>
      <c r="V725" s="225">
        <v>0</v>
      </c>
      <c r="W725" s="226">
        <v>0</v>
      </c>
      <c r="X725" s="227">
        <v>0</v>
      </c>
      <c r="Y725" s="226">
        <v>0</v>
      </c>
      <c r="Z725" s="227">
        <v>0</v>
      </c>
      <c r="AA725" s="228">
        <v>0</v>
      </c>
      <c r="AB725" s="196"/>
      <c r="AC725" s="233">
        <v>0</v>
      </c>
      <c r="AD725" s="234">
        <v>0</v>
      </c>
      <c r="AE725" s="200"/>
      <c r="AF725" s="199"/>
      <c r="AG725" s="242">
        <f t="shared" si="239"/>
        <v>0</v>
      </c>
      <c r="AH725" s="210">
        <f t="shared" si="240"/>
        <v>0</v>
      </c>
      <c r="AI725" s="196"/>
      <c r="AJ725" s="229">
        <f t="shared" si="225"/>
        <v>7474</v>
      </c>
      <c r="AK725" s="233">
        <v>0</v>
      </c>
      <c r="AL725" s="234">
        <v>0</v>
      </c>
      <c r="AM725" s="201">
        <f t="shared" si="236"/>
        <v>0</v>
      </c>
      <c r="AN725" s="209">
        <f t="shared" si="236"/>
        <v>0</v>
      </c>
      <c r="AO725" s="242">
        <f t="shared" si="234"/>
        <v>0</v>
      </c>
      <c r="AP725" s="210">
        <f t="shared" si="234"/>
        <v>0</v>
      </c>
      <c r="AQ725" s="7"/>
      <c r="AR725" s="211">
        <f t="shared" si="230"/>
        <v>0</v>
      </c>
      <c r="AS725" s="212">
        <f t="shared" si="231"/>
        <v>0</v>
      </c>
      <c r="AT725" s="213">
        <f t="shared" si="232"/>
        <v>0</v>
      </c>
      <c r="AU725" s="7"/>
      <c r="AV725" s="7"/>
      <c r="AW725" s="214"/>
      <c r="AX725" s="214"/>
      <c r="AY725" s="7"/>
      <c r="AZ725" s="7"/>
      <c r="BA725" s="7"/>
      <c r="BB725" s="7"/>
      <c r="BC725" s="7"/>
      <c r="BD725" s="7"/>
    </row>
    <row r="726" spans="1:56" x14ac:dyDescent="0.25">
      <c r="A726" s="218">
        <v>7481</v>
      </c>
      <c r="B726" s="220" t="s">
        <v>760</v>
      </c>
      <c r="C726" s="220"/>
      <c r="D726" s="220"/>
      <c r="E726" s="220"/>
      <c r="F726" s="220"/>
      <c r="G726" s="220"/>
      <c r="H726" s="220"/>
      <c r="I726" s="220"/>
      <c r="J726" s="220"/>
      <c r="K726" s="220"/>
      <c r="L726" s="221"/>
      <c r="M726" s="196" t="s">
        <v>56</v>
      </c>
      <c r="N726" s="222">
        <f t="shared" si="233"/>
        <v>7481</v>
      </c>
      <c r="O726" s="233">
        <v>0</v>
      </c>
      <c r="P726" s="234">
        <v>0</v>
      </c>
      <c r="Q726" s="200"/>
      <c r="R726" s="199"/>
      <c r="S726" s="242">
        <f t="shared" si="237"/>
        <v>0</v>
      </c>
      <c r="T726" s="210">
        <f t="shared" si="238"/>
        <v>0</v>
      </c>
      <c r="U726" s="196"/>
      <c r="V726" s="225">
        <v>0</v>
      </c>
      <c r="W726" s="226">
        <v>0</v>
      </c>
      <c r="X726" s="227">
        <v>251068855.44999999</v>
      </c>
      <c r="Y726" s="226">
        <v>1974872344.05</v>
      </c>
      <c r="Z726" s="227">
        <v>0</v>
      </c>
      <c r="AA726" s="228">
        <v>1723803488.5999999</v>
      </c>
      <c r="AB726" s="196"/>
      <c r="AC726" s="233">
        <v>0</v>
      </c>
      <c r="AD726" s="234">
        <v>0</v>
      </c>
      <c r="AE726" s="200"/>
      <c r="AF726" s="199"/>
      <c r="AG726" s="242">
        <f t="shared" si="239"/>
        <v>0</v>
      </c>
      <c r="AH726" s="210">
        <f t="shared" si="240"/>
        <v>0</v>
      </c>
      <c r="AI726" s="196"/>
      <c r="AJ726" s="229">
        <f t="shared" si="225"/>
        <v>7481</v>
      </c>
      <c r="AK726" s="233">
        <v>0</v>
      </c>
      <c r="AL726" s="234">
        <v>0</v>
      </c>
      <c r="AM726" s="201">
        <f t="shared" si="236"/>
        <v>251068855.44999999</v>
      </c>
      <c r="AN726" s="209">
        <f t="shared" si="236"/>
        <v>1974872344.05</v>
      </c>
      <c r="AO726" s="242">
        <f t="shared" si="234"/>
        <v>0</v>
      </c>
      <c r="AP726" s="210">
        <f t="shared" si="234"/>
        <v>1723803488.5999999</v>
      </c>
      <c r="AQ726" s="7"/>
      <c r="AR726" s="211">
        <f t="shared" si="230"/>
        <v>0</v>
      </c>
      <c r="AS726" s="212">
        <f t="shared" si="231"/>
        <v>0</v>
      </c>
      <c r="AT726" s="213">
        <f t="shared" si="232"/>
        <v>0</v>
      </c>
      <c r="AU726" s="7"/>
      <c r="AV726" s="7"/>
      <c r="AW726" s="214"/>
      <c r="AX726" s="214"/>
      <c r="AY726" s="7"/>
      <c r="AZ726" s="7"/>
      <c r="BA726" s="7"/>
      <c r="BB726" s="7"/>
      <c r="BC726" s="7"/>
      <c r="BD726" s="7"/>
    </row>
    <row r="727" spans="1:56" x14ac:dyDescent="0.25">
      <c r="A727" s="218">
        <v>7482</v>
      </c>
      <c r="B727" s="220" t="s">
        <v>761</v>
      </c>
      <c r="C727" s="220"/>
      <c r="D727" s="220"/>
      <c r="E727" s="220"/>
      <c r="F727" s="220"/>
      <c r="G727" s="220"/>
      <c r="H727" s="220"/>
      <c r="I727" s="220"/>
      <c r="J727" s="220"/>
      <c r="K727" s="220"/>
      <c r="L727" s="221"/>
      <c r="M727" s="196" t="s">
        <v>56</v>
      </c>
      <c r="N727" s="222">
        <f t="shared" si="233"/>
        <v>7482</v>
      </c>
      <c r="O727" s="233">
        <v>0</v>
      </c>
      <c r="P727" s="234">
        <v>0</v>
      </c>
      <c r="Q727" s="200"/>
      <c r="R727" s="199"/>
      <c r="S727" s="242">
        <f t="shared" si="237"/>
        <v>0</v>
      </c>
      <c r="T727" s="210">
        <f t="shared" si="238"/>
        <v>0</v>
      </c>
      <c r="U727" s="196"/>
      <c r="V727" s="225">
        <v>0</v>
      </c>
      <c r="W727" s="226">
        <v>0</v>
      </c>
      <c r="X727" s="227">
        <v>0</v>
      </c>
      <c r="Y727" s="226">
        <v>0</v>
      </c>
      <c r="Z727" s="227">
        <v>0</v>
      </c>
      <c r="AA727" s="228">
        <v>0</v>
      </c>
      <c r="AB727" s="196"/>
      <c r="AC727" s="233">
        <v>0</v>
      </c>
      <c r="AD727" s="234">
        <v>0</v>
      </c>
      <c r="AE727" s="302"/>
      <c r="AF727" s="224"/>
      <c r="AG727" s="242">
        <f t="shared" si="239"/>
        <v>0</v>
      </c>
      <c r="AH727" s="210">
        <f t="shared" si="240"/>
        <v>0</v>
      </c>
      <c r="AI727" s="196"/>
      <c r="AJ727" s="229">
        <f t="shared" si="225"/>
        <v>7482</v>
      </c>
      <c r="AK727" s="233">
        <v>0</v>
      </c>
      <c r="AL727" s="234">
        <v>0</v>
      </c>
      <c r="AM727" s="201">
        <f t="shared" si="236"/>
        <v>0</v>
      </c>
      <c r="AN727" s="209">
        <f t="shared" si="236"/>
        <v>0</v>
      </c>
      <c r="AO727" s="242">
        <f t="shared" si="234"/>
        <v>0</v>
      </c>
      <c r="AP727" s="210">
        <f t="shared" si="234"/>
        <v>0</v>
      </c>
      <c r="AQ727" s="7"/>
      <c r="AR727" s="211">
        <f t="shared" si="230"/>
        <v>0</v>
      </c>
      <c r="AS727" s="212">
        <f t="shared" si="231"/>
        <v>0</v>
      </c>
      <c r="AT727" s="213">
        <f t="shared" si="232"/>
        <v>0</v>
      </c>
      <c r="AU727" s="7"/>
      <c r="AV727" s="7"/>
      <c r="AW727" s="214"/>
      <c r="AX727" s="214"/>
      <c r="AY727" s="7"/>
      <c r="AZ727" s="7"/>
      <c r="BA727" s="7"/>
      <c r="BB727" s="7"/>
      <c r="BC727" s="7"/>
      <c r="BD727" s="7"/>
    </row>
    <row r="728" spans="1:56" x14ac:dyDescent="0.25">
      <c r="A728" s="218">
        <v>7483</v>
      </c>
      <c r="B728" s="220" t="s">
        <v>762</v>
      </c>
      <c r="C728" s="220"/>
      <c r="D728" s="220"/>
      <c r="E728" s="220"/>
      <c r="F728" s="220"/>
      <c r="G728" s="220"/>
      <c r="H728" s="220"/>
      <c r="I728" s="220"/>
      <c r="J728" s="220"/>
      <c r="K728" s="220"/>
      <c r="L728" s="221"/>
      <c r="M728" s="196" t="s">
        <v>56</v>
      </c>
      <c r="N728" s="222">
        <f t="shared" si="233"/>
        <v>7483</v>
      </c>
      <c r="O728" s="233">
        <v>0</v>
      </c>
      <c r="P728" s="234">
        <v>0</v>
      </c>
      <c r="Q728" s="200"/>
      <c r="R728" s="199"/>
      <c r="S728" s="242">
        <f t="shared" si="237"/>
        <v>0</v>
      </c>
      <c r="T728" s="210">
        <f t="shared" si="238"/>
        <v>0</v>
      </c>
      <c r="U728" s="196"/>
      <c r="V728" s="225">
        <v>0</v>
      </c>
      <c r="W728" s="226">
        <v>0</v>
      </c>
      <c r="X728" s="227">
        <v>0</v>
      </c>
      <c r="Y728" s="226">
        <v>0</v>
      </c>
      <c r="Z728" s="227">
        <v>0</v>
      </c>
      <c r="AA728" s="228">
        <v>0</v>
      </c>
      <c r="AB728" s="196"/>
      <c r="AC728" s="233">
        <v>0</v>
      </c>
      <c r="AD728" s="234">
        <v>0</v>
      </c>
      <c r="AE728" s="302"/>
      <c r="AF728" s="224"/>
      <c r="AG728" s="242">
        <f t="shared" si="239"/>
        <v>0</v>
      </c>
      <c r="AH728" s="210">
        <f t="shared" si="240"/>
        <v>0</v>
      </c>
      <c r="AI728" s="196"/>
      <c r="AJ728" s="229">
        <f t="shared" si="225"/>
        <v>7483</v>
      </c>
      <c r="AK728" s="233">
        <v>0</v>
      </c>
      <c r="AL728" s="234">
        <v>0</v>
      </c>
      <c r="AM728" s="201">
        <f t="shared" si="236"/>
        <v>0</v>
      </c>
      <c r="AN728" s="209">
        <f t="shared" si="236"/>
        <v>0</v>
      </c>
      <c r="AO728" s="242">
        <f t="shared" si="234"/>
        <v>0</v>
      </c>
      <c r="AP728" s="210">
        <f t="shared" si="234"/>
        <v>0</v>
      </c>
      <c r="AQ728" s="7"/>
      <c r="AR728" s="211">
        <f t="shared" si="230"/>
        <v>0</v>
      </c>
      <c r="AS728" s="212">
        <f t="shared" si="231"/>
        <v>0</v>
      </c>
      <c r="AT728" s="213">
        <f t="shared" si="232"/>
        <v>0</v>
      </c>
      <c r="AU728" s="7"/>
      <c r="AV728" s="7"/>
      <c r="AW728" s="214"/>
      <c r="AX728" s="214"/>
      <c r="AY728" s="7"/>
      <c r="AZ728" s="7"/>
      <c r="BA728" s="7"/>
      <c r="BB728" s="7"/>
      <c r="BC728" s="7"/>
      <c r="BD728" s="7"/>
    </row>
    <row r="729" spans="1:56" x14ac:dyDescent="0.25">
      <c r="A729" s="218">
        <v>7484</v>
      </c>
      <c r="B729" s="220" t="s">
        <v>763</v>
      </c>
      <c r="C729" s="220"/>
      <c r="D729" s="220"/>
      <c r="E729" s="220"/>
      <c r="F729" s="220"/>
      <c r="G729" s="220"/>
      <c r="H729" s="220"/>
      <c r="I729" s="220"/>
      <c r="J729" s="220"/>
      <c r="K729" s="220"/>
      <c r="L729" s="221"/>
      <c r="M729" s="196" t="s">
        <v>56</v>
      </c>
      <c r="N729" s="222">
        <f t="shared" si="233"/>
        <v>7484</v>
      </c>
      <c r="O729" s="233">
        <v>0</v>
      </c>
      <c r="P729" s="234">
        <v>0</v>
      </c>
      <c r="Q729" s="200"/>
      <c r="R729" s="199"/>
      <c r="S729" s="242">
        <f t="shared" si="237"/>
        <v>0</v>
      </c>
      <c r="T729" s="210">
        <f t="shared" si="238"/>
        <v>0</v>
      </c>
      <c r="U729" s="196"/>
      <c r="V729" s="225">
        <v>0</v>
      </c>
      <c r="W729" s="226">
        <v>0</v>
      </c>
      <c r="X729" s="227">
        <v>0</v>
      </c>
      <c r="Y729" s="226">
        <v>0</v>
      </c>
      <c r="Z729" s="227">
        <v>0</v>
      </c>
      <c r="AA729" s="228">
        <v>0</v>
      </c>
      <c r="AB729" s="196"/>
      <c r="AC729" s="233">
        <v>0</v>
      </c>
      <c r="AD729" s="234">
        <v>0</v>
      </c>
      <c r="AE729" s="200"/>
      <c r="AF729" s="199"/>
      <c r="AG729" s="242">
        <f t="shared" si="239"/>
        <v>0</v>
      </c>
      <c r="AH729" s="210">
        <f t="shared" si="240"/>
        <v>0</v>
      </c>
      <c r="AI729" s="196"/>
      <c r="AJ729" s="229">
        <f t="shared" si="225"/>
        <v>7484</v>
      </c>
      <c r="AK729" s="233">
        <v>0</v>
      </c>
      <c r="AL729" s="234">
        <v>0</v>
      </c>
      <c r="AM729" s="201">
        <f t="shared" si="236"/>
        <v>0</v>
      </c>
      <c r="AN729" s="209">
        <f t="shared" si="236"/>
        <v>0</v>
      </c>
      <c r="AO729" s="242">
        <f t="shared" si="234"/>
        <v>0</v>
      </c>
      <c r="AP729" s="210">
        <f t="shared" si="234"/>
        <v>0</v>
      </c>
      <c r="AQ729" s="7"/>
      <c r="AR729" s="211">
        <f t="shared" si="230"/>
        <v>0</v>
      </c>
      <c r="AS729" s="212">
        <f t="shared" si="231"/>
        <v>0</v>
      </c>
      <c r="AT729" s="213">
        <f t="shared" si="232"/>
        <v>0</v>
      </c>
      <c r="AU729" s="7"/>
      <c r="AV729" s="7"/>
      <c r="AW729" s="214"/>
      <c r="AX729" s="214"/>
      <c r="AY729" s="7"/>
      <c r="AZ729" s="7"/>
      <c r="BA729" s="7"/>
      <c r="BB729" s="7"/>
      <c r="BC729" s="7"/>
      <c r="BD729" s="7"/>
    </row>
    <row r="730" spans="1:56" x14ac:dyDescent="0.25">
      <c r="A730" s="218">
        <v>7485</v>
      </c>
      <c r="B730" s="336" t="s">
        <v>764</v>
      </c>
      <c r="C730" s="220"/>
      <c r="D730" s="220"/>
      <c r="E730" s="220"/>
      <c r="F730" s="220"/>
      <c r="G730" s="220"/>
      <c r="H730" s="220"/>
      <c r="I730" s="220"/>
      <c r="J730" s="220"/>
      <c r="K730" s="220"/>
      <c r="L730" s="221"/>
      <c r="M730" s="196" t="s">
        <v>56</v>
      </c>
      <c r="N730" s="222">
        <f t="shared" si="233"/>
        <v>7485</v>
      </c>
      <c r="O730" s="233">
        <v>0</v>
      </c>
      <c r="P730" s="234">
        <v>0</v>
      </c>
      <c r="Q730" s="200"/>
      <c r="R730" s="199"/>
      <c r="S730" s="242">
        <f t="shared" si="237"/>
        <v>0</v>
      </c>
      <c r="T730" s="210">
        <f t="shared" si="238"/>
        <v>0</v>
      </c>
      <c r="U730" s="196"/>
      <c r="V730" s="225">
        <v>0</v>
      </c>
      <c r="W730" s="226">
        <v>0</v>
      </c>
      <c r="X730" s="227">
        <v>0</v>
      </c>
      <c r="Y730" s="226">
        <v>0</v>
      </c>
      <c r="Z730" s="227">
        <v>0</v>
      </c>
      <c r="AA730" s="228">
        <v>0</v>
      </c>
      <c r="AB730" s="196"/>
      <c r="AC730" s="233">
        <v>0</v>
      </c>
      <c r="AD730" s="234">
        <v>0</v>
      </c>
      <c r="AE730" s="302"/>
      <c r="AF730" s="224"/>
      <c r="AG730" s="242">
        <f t="shared" si="239"/>
        <v>0</v>
      </c>
      <c r="AH730" s="210">
        <f t="shared" si="240"/>
        <v>0</v>
      </c>
      <c r="AI730" s="196"/>
      <c r="AJ730" s="229">
        <f t="shared" si="225"/>
        <v>7485</v>
      </c>
      <c r="AK730" s="233">
        <v>0</v>
      </c>
      <c r="AL730" s="234">
        <v>0</v>
      </c>
      <c r="AM730" s="201">
        <f t="shared" si="236"/>
        <v>0</v>
      </c>
      <c r="AN730" s="209">
        <f t="shared" si="236"/>
        <v>0</v>
      </c>
      <c r="AO730" s="242">
        <f t="shared" si="234"/>
        <v>0</v>
      </c>
      <c r="AP730" s="210">
        <f t="shared" si="234"/>
        <v>0</v>
      </c>
      <c r="AQ730" s="7"/>
      <c r="AR730" s="211">
        <f t="shared" si="230"/>
        <v>0</v>
      </c>
      <c r="AS730" s="212">
        <f t="shared" si="231"/>
        <v>0</v>
      </c>
      <c r="AT730" s="213">
        <f t="shared" si="232"/>
        <v>0</v>
      </c>
      <c r="AU730" s="7"/>
      <c r="AV730" s="7"/>
      <c r="AW730" s="214"/>
      <c r="AX730" s="214"/>
      <c r="AY730" s="7"/>
      <c r="AZ730" s="7"/>
      <c r="BA730" s="7"/>
      <c r="BB730" s="7"/>
      <c r="BC730" s="7"/>
      <c r="BD730" s="7"/>
    </row>
    <row r="731" spans="1:56" x14ac:dyDescent="0.25">
      <c r="A731" s="218">
        <v>7486</v>
      </c>
      <c r="B731" s="336" t="s">
        <v>765</v>
      </c>
      <c r="C731" s="220"/>
      <c r="D731" s="220"/>
      <c r="E731" s="220"/>
      <c r="F731" s="220"/>
      <c r="G731" s="220"/>
      <c r="H731" s="220"/>
      <c r="I731" s="220"/>
      <c r="J731" s="220"/>
      <c r="K731" s="220"/>
      <c r="L731" s="221"/>
      <c r="M731" s="196" t="s">
        <v>56</v>
      </c>
      <c r="N731" s="222">
        <f t="shared" si="233"/>
        <v>7486</v>
      </c>
      <c r="O731" s="233">
        <v>0</v>
      </c>
      <c r="P731" s="234">
        <v>0</v>
      </c>
      <c r="Q731" s="200"/>
      <c r="R731" s="199"/>
      <c r="S731" s="242">
        <f t="shared" si="237"/>
        <v>0</v>
      </c>
      <c r="T731" s="210">
        <f t="shared" si="238"/>
        <v>0</v>
      </c>
      <c r="U731" s="196"/>
      <c r="V731" s="225">
        <v>0</v>
      </c>
      <c r="W731" s="226">
        <v>0</v>
      </c>
      <c r="X731" s="227">
        <v>0</v>
      </c>
      <c r="Y731" s="226">
        <v>0</v>
      </c>
      <c r="Z731" s="227">
        <v>0</v>
      </c>
      <c r="AA731" s="228">
        <v>0</v>
      </c>
      <c r="AB731" s="196"/>
      <c r="AC731" s="233">
        <v>0</v>
      </c>
      <c r="AD731" s="234">
        <v>0</v>
      </c>
      <c r="AE731" s="302"/>
      <c r="AF731" s="224"/>
      <c r="AG731" s="242">
        <f t="shared" si="239"/>
        <v>0</v>
      </c>
      <c r="AH731" s="210">
        <f t="shared" si="240"/>
        <v>0</v>
      </c>
      <c r="AI731" s="196"/>
      <c r="AJ731" s="229">
        <f t="shared" si="225"/>
        <v>7486</v>
      </c>
      <c r="AK731" s="233">
        <v>0</v>
      </c>
      <c r="AL731" s="234">
        <v>0</v>
      </c>
      <c r="AM731" s="201">
        <f t="shared" si="236"/>
        <v>0</v>
      </c>
      <c r="AN731" s="209">
        <f t="shared" si="236"/>
        <v>0</v>
      </c>
      <c r="AO731" s="242">
        <f t="shared" si="234"/>
        <v>0</v>
      </c>
      <c r="AP731" s="210">
        <f t="shared" si="234"/>
        <v>0</v>
      </c>
      <c r="AQ731" s="7"/>
      <c r="AR731" s="211">
        <f t="shared" si="230"/>
        <v>0</v>
      </c>
      <c r="AS731" s="212">
        <f t="shared" si="231"/>
        <v>0</v>
      </c>
      <c r="AT731" s="213">
        <f t="shared" si="232"/>
        <v>0</v>
      </c>
      <c r="AU731" s="7"/>
      <c r="AV731" s="7"/>
      <c r="AW731" s="214"/>
      <c r="AX731" s="214"/>
      <c r="AY731" s="7"/>
      <c r="AZ731" s="7"/>
      <c r="BA731" s="7"/>
      <c r="BB731" s="7"/>
      <c r="BC731" s="7"/>
      <c r="BD731" s="7"/>
    </row>
    <row r="732" spans="1:56" x14ac:dyDescent="0.25">
      <c r="A732" s="218">
        <v>7487</v>
      </c>
      <c r="B732" s="336" t="s">
        <v>766</v>
      </c>
      <c r="C732" s="220"/>
      <c r="D732" s="220"/>
      <c r="E732" s="220"/>
      <c r="F732" s="220"/>
      <c r="G732" s="220"/>
      <c r="H732" s="220"/>
      <c r="I732" s="220"/>
      <c r="J732" s="220"/>
      <c r="K732" s="220"/>
      <c r="L732" s="221"/>
      <c r="M732" s="196" t="s">
        <v>56</v>
      </c>
      <c r="N732" s="222">
        <f t="shared" si="233"/>
        <v>7487</v>
      </c>
      <c r="O732" s="233">
        <v>0</v>
      </c>
      <c r="P732" s="234">
        <v>0</v>
      </c>
      <c r="Q732" s="200"/>
      <c r="R732" s="199"/>
      <c r="S732" s="242">
        <f t="shared" si="237"/>
        <v>0</v>
      </c>
      <c r="T732" s="210">
        <f t="shared" si="238"/>
        <v>0</v>
      </c>
      <c r="U732" s="196"/>
      <c r="V732" s="225">
        <v>0</v>
      </c>
      <c r="W732" s="226">
        <v>0</v>
      </c>
      <c r="X732" s="227">
        <v>0</v>
      </c>
      <c r="Y732" s="226">
        <v>0</v>
      </c>
      <c r="Z732" s="227">
        <v>0</v>
      </c>
      <c r="AA732" s="228">
        <v>0</v>
      </c>
      <c r="AB732" s="196"/>
      <c r="AC732" s="233">
        <v>0</v>
      </c>
      <c r="AD732" s="234">
        <v>0</v>
      </c>
      <c r="AE732" s="200"/>
      <c r="AF732" s="199"/>
      <c r="AG732" s="242">
        <f t="shared" si="239"/>
        <v>0</v>
      </c>
      <c r="AH732" s="210">
        <f t="shared" si="240"/>
        <v>0</v>
      </c>
      <c r="AI732" s="196"/>
      <c r="AJ732" s="229">
        <f t="shared" si="225"/>
        <v>7487</v>
      </c>
      <c r="AK732" s="233">
        <v>0</v>
      </c>
      <c r="AL732" s="234">
        <v>0</v>
      </c>
      <c r="AM732" s="201">
        <f t="shared" si="236"/>
        <v>0</v>
      </c>
      <c r="AN732" s="209">
        <f t="shared" si="236"/>
        <v>0</v>
      </c>
      <c r="AO732" s="242">
        <f t="shared" si="234"/>
        <v>0</v>
      </c>
      <c r="AP732" s="210">
        <f t="shared" si="234"/>
        <v>0</v>
      </c>
      <c r="AQ732" s="7"/>
      <c r="AR732" s="211">
        <f t="shared" si="230"/>
        <v>0</v>
      </c>
      <c r="AS732" s="212">
        <f t="shared" si="231"/>
        <v>0</v>
      </c>
      <c r="AT732" s="213">
        <f t="shared" si="232"/>
        <v>0</v>
      </c>
      <c r="AU732" s="7"/>
      <c r="AV732" s="7"/>
      <c r="AW732" s="214"/>
      <c r="AX732" s="214"/>
      <c r="AY732" s="7"/>
      <c r="AZ732" s="7"/>
      <c r="BA732" s="7"/>
      <c r="BB732" s="7"/>
      <c r="BC732" s="7"/>
      <c r="BD732" s="7"/>
    </row>
    <row r="733" spans="1:56" x14ac:dyDescent="0.25">
      <c r="A733" s="218">
        <v>7488</v>
      </c>
      <c r="B733" s="336" t="s">
        <v>767</v>
      </c>
      <c r="C733" s="220"/>
      <c r="D733" s="220"/>
      <c r="E733" s="220"/>
      <c r="F733" s="220"/>
      <c r="G733" s="220"/>
      <c r="H733" s="220"/>
      <c r="I733" s="220"/>
      <c r="J733" s="220"/>
      <c r="K733" s="220"/>
      <c r="L733" s="221"/>
      <c r="M733" s="196" t="s">
        <v>56</v>
      </c>
      <c r="N733" s="222">
        <f t="shared" si="233"/>
        <v>7488</v>
      </c>
      <c r="O733" s="233">
        <v>0</v>
      </c>
      <c r="P733" s="234">
        <v>0</v>
      </c>
      <c r="Q733" s="200"/>
      <c r="R733" s="199"/>
      <c r="S733" s="242">
        <f t="shared" si="237"/>
        <v>0</v>
      </c>
      <c r="T733" s="210">
        <f t="shared" si="238"/>
        <v>0</v>
      </c>
      <c r="U733" s="196"/>
      <c r="V733" s="225">
        <v>0</v>
      </c>
      <c r="W733" s="226">
        <v>0</v>
      </c>
      <c r="X733" s="227">
        <v>0</v>
      </c>
      <c r="Y733" s="226">
        <v>0</v>
      </c>
      <c r="Z733" s="227">
        <v>0</v>
      </c>
      <c r="AA733" s="228">
        <v>0</v>
      </c>
      <c r="AB733" s="196"/>
      <c r="AC733" s="233">
        <v>0</v>
      </c>
      <c r="AD733" s="234">
        <v>0</v>
      </c>
      <c r="AE733" s="200"/>
      <c r="AF733" s="199"/>
      <c r="AG733" s="242">
        <f t="shared" si="239"/>
        <v>0</v>
      </c>
      <c r="AH733" s="210">
        <f t="shared" si="240"/>
        <v>0</v>
      </c>
      <c r="AI733" s="196"/>
      <c r="AJ733" s="229">
        <f t="shared" si="225"/>
        <v>7488</v>
      </c>
      <c r="AK733" s="233">
        <v>0</v>
      </c>
      <c r="AL733" s="234">
        <v>0</v>
      </c>
      <c r="AM733" s="201">
        <f t="shared" si="236"/>
        <v>0</v>
      </c>
      <c r="AN733" s="209">
        <f t="shared" si="236"/>
        <v>0</v>
      </c>
      <c r="AO733" s="242">
        <f t="shared" si="234"/>
        <v>0</v>
      </c>
      <c r="AP733" s="210">
        <f t="shared" si="234"/>
        <v>0</v>
      </c>
      <c r="AQ733" s="7"/>
      <c r="AR733" s="211">
        <f t="shared" si="230"/>
        <v>0</v>
      </c>
      <c r="AS733" s="212">
        <f t="shared" si="231"/>
        <v>0</v>
      </c>
      <c r="AT733" s="213">
        <f t="shared" si="232"/>
        <v>0</v>
      </c>
      <c r="AU733" s="7"/>
      <c r="AV733" s="7"/>
      <c r="AW733" s="214"/>
      <c r="AX733" s="214"/>
      <c r="AY733" s="7"/>
      <c r="AZ733" s="7"/>
      <c r="BA733" s="7"/>
      <c r="BB733" s="7"/>
      <c r="BC733" s="7"/>
      <c r="BD733" s="7"/>
    </row>
    <row r="734" spans="1:56" x14ac:dyDescent="0.25">
      <c r="A734" s="218">
        <v>7491</v>
      </c>
      <c r="B734" s="220" t="s">
        <v>768</v>
      </c>
      <c r="C734" s="220"/>
      <c r="D734" s="220"/>
      <c r="E734" s="220"/>
      <c r="F734" s="220"/>
      <c r="G734" s="220"/>
      <c r="H734" s="220"/>
      <c r="I734" s="220"/>
      <c r="J734" s="220"/>
      <c r="K734" s="220"/>
      <c r="L734" s="221"/>
      <c r="M734" s="196" t="s">
        <v>56</v>
      </c>
      <c r="N734" s="222">
        <f t="shared" si="233"/>
        <v>7491</v>
      </c>
      <c r="O734" s="233">
        <v>0</v>
      </c>
      <c r="P734" s="234">
        <v>0</v>
      </c>
      <c r="Q734" s="200"/>
      <c r="R734" s="199"/>
      <c r="S734" s="242">
        <f t="shared" si="237"/>
        <v>0</v>
      </c>
      <c r="T734" s="210">
        <f t="shared" si="238"/>
        <v>0</v>
      </c>
      <c r="U734" s="196"/>
      <c r="V734" s="225">
        <v>0</v>
      </c>
      <c r="W734" s="226">
        <v>0</v>
      </c>
      <c r="X734" s="227">
        <v>0</v>
      </c>
      <c r="Y734" s="226">
        <v>0</v>
      </c>
      <c r="Z734" s="227">
        <v>0</v>
      </c>
      <c r="AA734" s="228">
        <v>0</v>
      </c>
      <c r="AB734" s="196"/>
      <c r="AC734" s="233">
        <v>0</v>
      </c>
      <c r="AD734" s="234">
        <v>0</v>
      </c>
      <c r="AE734" s="302"/>
      <c r="AF734" s="224"/>
      <c r="AG734" s="242">
        <f t="shared" si="239"/>
        <v>0</v>
      </c>
      <c r="AH734" s="210">
        <f t="shared" si="240"/>
        <v>0</v>
      </c>
      <c r="AI734" s="196"/>
      <c r="AJ734" s="229">
        <f t="shared" si="225"/>
        <v>7491</v>
      </c>
      <c r="AK734" s="233">
        <v>0</v>
      </c>
      <c r="AL734" s="234">
        <v>0</v>
      </c>
      <c r="AM734" s="201">
        <f t="shared" si="236"/>
        <v>0</v>
      </c>
      <c r="AN734" s="209">
        <f t="shared" si="236"/>
        <v>0</v>
      </c>
      <c r="AO734" s="242">
        <f t="shared" si="234"/>
        <v>0</v>
      </c>
      <c r="AP734" s="210">
        <f t="shared" si="234"/>
        <v>0</v>
      </c>
      <c r="AQ734" s="7"/>
      <c r="AR734" s="211">
        <f t="shared" si="230"/>
        <v>0</v>
      </c>
      <c r="AS734" s="212">
        <f t="shared" si="231"/>
        <v>0</v>
      </c>
      <c r="AT734" s="213">
        <f t="shared" si="232"/>
        <v>0</v>
      </c>
      <c r="AU734" s="7"/>
      <c r="AV734" s="7"/>
      <c r="AW734" s="214"/>
      <c r="AX734" s="214"/>
      <c r="AY734" s="7"/>
      <c r="AZ734" s="7"/>
      <c r="BA734" s="7"/>
      <c r="BB734" s="7"/>
      <c r="BC734" s="7"/>
      <c r="BD734" s="7"/>
    </row>
    <row r="735" spans="1:56" x14ac:dyDescent="0.25">
      <c r="A735" s="218">
        <v>7492</v>
      </c>
      <c r="B735" s="220" t="s">
        <v>769</v>
      </c>
      <c r="C735" s="220"/>
      <c r="D735" s="220"/>
      <c r="E735" s="220"/>
      <c r="F735" s="220"/>
      <c r="G735" s="220"/>
      <c r="H735" s="220"/>
      <c r="I735" s="220"/>
      <c r="J735" s="220"/>
      <c r="K735" s="220"/>
      <c r="L735" s="221"/>
      <c r="M735" s="196" t="s">
        <v>56</v>
      </c>
      <c r="N735" s="222">
        <f t="shared" si="233"/>
        <v>7492</v>
      </c>
      <c r="O735" s="233">
        <v>0</v>
      </c>
      <c r="P735" s="234">
        <v>0</v>
      </c>
      <c r="Q735" s="200"/>
      <c r="R735" s="199"/>
      <c r="S735" s="242">
        <f t="shared" si="237"/>
        <v>0</v>
      </c>
      <c r="T735" s="210">
        <f t="shared" si="238"/>
        <v>0</v>
      </c>
      <c r="U735" s="196"/>
      <c r="V735" s="225">
        <v>0</v>
      </c>
      <c r="W735" s="226">
        <v>0</v>
      </c>
      <c r="X735" s="227">
        <v>0</v>
      </c>
      <c r="Y735" s="226">
        <v>0</v>
      </c>
      <c r="Z735" s="227">
        <v>0</v>
      </c>
      <c r="AA735" s="228">
        <v>0</v>
      </c>
      <c r="AB735" s="196"/>
      <c r="AC735" s="233">
        <v>0</v>
      </c>
      <c r="AD735" s="234">
        <v>0</v>
      </c>
      <c r="AE735" s="302"/>
      <c r="AF735" s="224"/>
      <c r="AG735" s="242">
        <f t="shared" si="239"/>
        <v>0</v>
      </c>
      <c r="AH735" s="210">
        <f t="shared" si="240"/>
        <v>0</v>
      </c>
      <c r="AI735" s="196"/>
      <c r="AJ735" s="229">
        <f t="shared" si="225"/>
        <v>7492</v>
      </c>
      <c r="AK735" s="233">
        <v>0</v>
      </c>
      <c r="AL735" s="234">
        <v>0</v>
      </c>
      <c r="AM735" s="201">
        <f t="shared" si="236"/>
        <v>0</v>
      </c>
      <c r="AN735" s="209">
        <f t="shared" si="236"/>
        <v>0</v>
      </c>
      <c r="AO735" s="242">
        <f t="shared" si="234"/>
        <v>0</v>
      </c>
      <c r="AP735" s="210">
        <f t="shared" si="234"/>
        <v>0</v>
      </c>
      <c r="AQ735" s="7"/>
      <c r="AR735" s="211">
        <f t="shared" si="230"/>
        <v>0</v>
      </c>
      <c r="AS735" s="212">
        <f t="shared" si="231"/>
        <v>0</v>
      </c>
      <c r="AT735" s="213">
        <f t="shared" si="232"/>
        <v>0</v>
      </c>
      <c r="AU735" s="7"/>
      <c r="AV735" s="7"/>
      <c r="AW735" s="214"/>
      <c r="AX735" s="214"/>
      <c r="AY735" s="7"/>
      <c r="AZ735" s="7"/>
      <c r="BA735" s="7"/>
      <c r="BB735" s="7"/>
      <c r="BC735" s="7"/>
      <c r="BD735" s="7"/>
    </row>
    <row r="736" spans="1:56" x14ac:dyDescent="0.25">
      <c r="A736" s="218">
        <v>7493</v>
      </c>
      <c r="B736" s="220" t="s">
        <v>770</v>
      </c>
      <c r="C736" s="220"/>
      <c r="D736" s="220"/>
      <c r="E736" s="220"/>
      <c r="F736" s="220"/>
      <c r="G736" s="220"/>
      <c r="H736" s="220"/>
      <c r="I736" s="220"/>
      <c r="J736" s="220"/>
      <c r="K736" s="220"/>
      <c r="L736" s="221"/>
      <c r="M736" s="196" t="s">
        <v>56</v>
      </c>
      <c r="N736" s="222">
        <f t="shared" si="233"/>
        <v>7493</v>
      </c>
      <c r="O736" s="233">
        <v>0</v>
      </c>
      <c r="P736" s="234">
        <v>0</v>
      </c>
      <c r="Q736" s="200"/>
      <c r="R736" s="199"/>
      <c r="S736" s="242">
        <f t="shared" si="237"/>
        <v>0</v>
      </c>
      <c r="T736" s="210">
        <f t="shared" si="238"/>
        <v>0</v>
      </c>
      <c r="U736" s="196"/>
      <c r="V736" s="225">
        <v>0</v>
      </c>
      <c r="W736" s="226">
        <v>0</v>
      </c>
      <c r="X736" s="227">
        <v>0</v>
      </c>
      <c r="Y736" s="226">
        <v>0</v>
      </c>
      <c r="Z736" s="227">
        <v>0</v>
      </c>
      <c r="AA736" s="228">
        <v>0</v>
      </c>
      <c r="AB736" s="196"/>
      <c r="AC736" s="233">
        <v>0</v>
      </c>
      <c r="AD736" s="234">
        <v>0</v>
      </c>
      <c r="AE736" s="200"/>
      <c r="AF736" s="199"/>
      <c r="AG736" s="242">
        <f t="shared" si="239"/>
        <v>0</v>
      </c>
      <c r="AH736" s="210">
        <f t="shared" si="240"/>
        <v>0</v>
      </c>
      <c r="AI736" s="196"/>
      <c r="AJ736" s="229">
        <f t="shared" si="225"/>
        <v>7493</v>
      </c>
      <c r="AK736" s="233">
        <v>0</v>
      </c>
      <c r="AL736" s="234">
        <v>0</v>
      </c>
      <c r="AM736" s="201">
        <f t="shared" si="236"/>
        <v>0</v>
      </c>
      <c r="AN736" s="209">
        <f t="shared" si="236"/>
        <v>0</v>
      </c>
      <c r="AO736" s="242">
        <f t="shared" ref="AO736:AP799" si="242">+S736+Z736+AG736</f>
        <v>0</v>
      </c>
      <c r="AP736" s="210">
        <f t="shared" si="242"/>
        <v>0</v>
      </c>
      <c r="AQ736" s="7"/>
      <c r="AR736" s="211">
        <f t="shared" si="230"/>
        <v>0</v>
      </c>
      <c r="AS736" s="212">
        <f t="shared" si="231"/>
        <v>0</v>
      </c>
      <c r="AT736" s="213">
        <f t="shared" si="232"/>
        <v>0</v>
      </c>
      <c r="AU736" s="7"/>
      <c r="AV736" s="7"/>
      <c r="AW736" s="214"/>
      <c r="AX736" s="214"/>
      <c r="AY736" s="7"/>
      <c r="AZ736" s="7"/>
      <c r="BA736" s="7"/>
      <c r="BB736" s="7"/>
      <c r="BC736" s="7"/>
      <c r="BD736" s="7"/>
    </row>
    <row r="737" spans="1:56" x14ac:dyDescent="0.25">
      <c r="A737" s="218">
        <v>7494</v>
      </c>
      <c r="B737" s="220" t="s">
        <v>771</v>
      </c>
      <c r="C737" s="220"/>
      <c r="D737" s="220"/>
      <c r="E737" s="220"/>
      <c r="F737" s="220"/>
      <c r="G737" s="220"/>
      <c r="H737" s="220"/>
      <c r="I737" s="220"/>
      <c r="J737" s="220"/>
      <c r="K737" s="220"/>
      <c r="L737" s="221"/>
      <c r="M737" s="196" t="s">
        <v>56</v>
      </c>
      <c r="N737" s="222">
        <f t="shared" si="233"/>
        <v>7494</v>
      </c>
      <c r="O737" s="233">
        <v>0</v>
      </c>
      <c r="P737" s="234">
        <v>0</v>
      </c>
      <c r="Q737" s="200"/>
      <c r="R737" s="199"/>
      <c r="S737" s="242">
        <f t="shared" si="237"/>
        <v>0</v>
      </c>
      <c r="T737" s="210">
        <f t="shared" si="238"/>
        <v>0</v>
      </c>
      <c r="U737" s="196"/>
      <c r="V737" s="225">
        <v>0</v>
      </c>
      <c r="W737" s="226">
        <v>0</v>
      </c>
      <c r="X737" s="227">
        <v>0</v>
      </c>
      <c r="Y737" s="226">
        <v>0</v>
      </c>
      <c r="Z737" s="227">
        <v>0</v>
      </c>
      <c r="AA737" s="228">
        <v>0</v>
      </c>
      <c r="AB737" s="196"/>
      <c r="AC737" s="233">
        <v>0</v>
      </c>
      <c r="AD737" s="234">
        <v>0</v>
      </c>
      <c r="AE737" s="200"/>
      <c r="AF737" s="199"/>
      <c r="AG737" s="242">
        <f t="shared" si="239"/>
        <v>0</v>
      </c>
      <c r="AH737" s="210">
        <f t="shared" si="240"/>
        <v>0</v>
      </c>
      <c r="AI737" s="196"/>
      <c r="AJ737" s="229">
        <f t="shared" si="225"/>
        <v>7494</v>
      </c>
      <c r="AK737" s="233">
        <v>0</v>
      </c>
      <c r="AL737" s="234">
        <v>0</v>
      </c>
      <c r="AM737" s="201">
        <f t="shared" si="236"/>
        <v>0</v>
      </c>
      <c r="AN737" s="209">
        <f t="shared" si="236"/>
        <v>0</v>
      </c>
      <c r="AO737" s="242">
        <f t="shared" si="242"/>
        <v>0</v>
      </c>
      <c r="AP737" s="210">
        <f t="shared" si="242"/>
        <v>0</v>
      </c>
      <c r="AQ737" s="7"/>
      <c r="AR737" s="211">
        <f t="shared" si="230"/>
        <v>0</v>
      </c>
      <c r="AS737" s="212">
        <f t="shared" si="231"/>
        <v>0</v>
      </c>
      <c r="AT737" s="213">
        <f t="shared" si="232"/>
        <v>0</v>
      </c>
      <c r="AU737" s="7"/>
      <c r="AV737" s="7"/>
      <c r="AW737" s="214"/>
      <c r="AX737" s="214"/>
      <c r="AY737" s="7"/>
      <c r="AZ737" s="7"/>
      <c r="BA737" s="7"/>
      <c r="BB737" s="7"/>
      <c r="BC737" s="7"/>
      <c r="BD737" s="7"/>
    </row>
    <row r="738" spans="1:56" x14ac:dyDescent="0.25">
      <c r="A738" s="218">
        <v>7499</v>
      </c>
      <c r="B738" s="220" t="s">
        <v>772</v>
      </c>
      <c r="C738" s="220"/>
      <c r="D738" s="220"/>
      <c r="E738" s="220"/>
      <c r="F738" s="220"/>
      <c r="G738" s="220"/>
      <c r="H738" s="220"/>
      <c r="I738" s="220"/>
      <c r="J738" s="220"/>
      <c r="K738" s="220"/>
      <c r="L738" s="221"/>
      <c r="M738" s="196" t="s">
        <v>56</v>
      </c>
      <c r="N738" s="222">
        <f>+A738</f>
        <v>7499</v>
      </c>
      <c r="O738" s="233">
        <v>0</v>
      </c>
      <c r="P738" s="234">
        <v>0</v>
      </c>
      <c r="Q738" s="200"/>
      <c r="R738" s="199"/>
      <c r="S738" s="242">
        <f>+IF(ABS(+O738+Q738)&gt;=ABS(P738+R738),+O738-P738+Q738-R738,0)</f>
        <v>0</v>
      </c>
      <c r="T738" s="210">
        <f>+IF(ABS(+O738+Q738)&lt;=ABS(P738+R738),-O738+P738-Q738+R738,0)</f>
        <v>0</v>
      </c>
      <c r="U738" s="196"/>
      <c r="V738" s="225">
        <v>0</v>
      </c>
      <c r="W738" s="226">
        <v>0</v>
      </c>
      <c r="X738" s="227">
        <v>0</v>
      </c>
      <c r="Y738" s="226">
        <v>0</v>
      </c>
      <c r="Z738" s="227">
        <v>0</v>
      </c>
      <c r="AA738" s="228">
        <v>0</v>
      </c>
      <c r="AB738" s="196"/>
      <c r="AC738" s="233">
        <v>0</v>
      </c>
      <c r="AD738" s="234">
        <v>0</v>
      </c>
      <c r="AE738" s="302"/>
      <c r="AF738" s="224"/>
      <c r="AG738" s="242">
        <f>+IF(ABS(+AC738+AE738)&gt;=ABS(AD738+AF738),+AC738-AD738+AE738-AF738,0)</f>
        <v>0</v>
      </c>
      <c r="AH738" s="210">
        <f>+IF(ABS(+AC738+AE738)&lt;=ABS(AD738+AF738),-AC738+AD738-AE738+AF738,0)</f>
        <v>0</v>
      </c>
      <c r="AI738" s="196"/>
      <c r="AJ738" s="229">
        <f>+N738</f>
        <v>7499</v>
      </c>
      <c r="AK738" s="233">
        <v>0</v>
      </c>
      <c r="AL738" s="234">
        <v>0</v>
      </c>
      <c r="AM738" s="201">
        <f>+ROUND(+Q738+X738+AE738,2)</f>
        <v>0</v>
      </c>
      <c r="AN738" s="209">
        <f>+ROUND(+R738+Y738+AF738,2)</f>
        <v>0</v>
      </c>
      <c r="AO738" s="242">
        <f t="shared" si="242"/>
        <v>0</v>
      </c>
      <c r="AP738" s="210">
        <f t="shared" si="242"/>
        <v>0</v>
      </c>
      <c r="AQ738" s="7"/>
      <c r="AR738" s="211">
        <f>+ROUND(+SUM(AK738-AL738)-SUM(O738-P738)-SUM(V738-W738)-SUM(AC738-AD738),2)</f>
        <v>0</v>
      </c>
      <c r="AS738" s="212">
        <f>+ROUND(+SUM(AM738-AN738)-SUM(Q738-R738)-SUM(X738-Y738)-SUM(AE738-AF738),2)</f>
        <v>0</v>
      </c>
      <c r="AT738" s="213">
        <f>+ROUND(+SUM(AO738-AP738)-SUM(S738-T738)-SUM(Z738-AA738)-SUM(AG738-AH738),2)</f>
        <v>0</v>
      </c>
      <c r="AU738" s="7"/>
      <c r="AV738" s="7"/>
      <c r="AW738" s="214"/>
      <c r="AX738" s="214"/>
      <c r="AY738" s="7"/>
      <c r="AZ738" s="7"/>
      <c r="BA738" s="7"/>
      <c r="BB738" s="7"/>
      <c r="BC738" s="7"/>
      <c r="BD738" s="7"/>
    </row>
    <row r="739" spans="1:56" x14ac:dyDescent="0.25">
      <c r="A739" s="218">
        <v>7500</v>
      </c>
      <c r="B739" s="219" t="s">
        <v>773</v>
      </c>
      <c r="C739" s="220"/>
      <c r="D739" s="220"/>
      <c r="E739" s="220"/>
      <c r="F739" s="220"/>
      <c r="G739" s="220"/>
      <c r="H739" s="220"/>
      <c r="I739" s="220"/>
      <c r="J739" s="220"/>
      <c r="K739" s="220"/>
      <c r="L739" s="221"/>
      <c r="M739" s="196" t="s">
        <v>56</v>
      </c>
      <c r="N739" s="222">
        <f t="shared" si="233"/>
        <v>7500</v>
      </c>
      <c r="O739" s="233">
        <v>0</v>
      </c>
      <c r="P739" s="234">
        <v>0</v>
      </c>
      <c r="Q739" s="200"/>
      <c r="R739" s="199"/>
      <c r="S739" s="242">
        <f t="shared" si="237"/>
        <v>0</v>
      </c>
      <c r="T739" s="210">
        <f t="shared" si="238"/>
        <v>0</v>
      </c>
      <c r="U739" s="196"/>
      <c r="V739" s="225">
        <v>0</v>
      </c>
      <c r="W739" s="226">
        <v>0</v>
      </c>
      <c r="X739" s="227">
        <v>0</v>
      </c>
      <c r="Y739" s="226">
        <v>0</v>
      </c>
      <c r="Z739" s="227">
        <v>0</v>
      </c>
      <c r="AA739" s="228">
        <v>0</v>
      </c>
      <c r="AB739" s="196"/>
      <c r="AC739" s="233">
        <v>0</v>
      </c>
      <c r="AD739" s="234">
        <v>0</v>
      </c>
      <c r="AE739" s="302"/>
      <c r="AF739" s="224"/>
      <c r="AG739" s="242">
        <f t="shared" si="239"/>
        <v>0</v>
      </c>
      <c r="AH739" s="210">
        <f t="shared" si="240"/>
        <v>0</v>
      </c>
      <c r="AI739" s="196"/>
      <c r="AJ739" s="229">
        <f t="shared" si="225"/>
        <v>7500</v>
      </c>
      <c r="AK739" s="233">
        <v>0</v>
      </c>
      <c r="AL739" s="234">
        <v>0</v>
      </c>
      <c r="AM739" s="201">
        <f t="shared" si="236"/>
        <v>0</v>
      </c>
      <c r="AN739" s="209">
        <f t="shared" si="236"/>
        <v>0</v>
      </c>
      <c r="AO739" s="242">
        <f t="shared" si="242"/>
        <v>0</v>
      </c>
      <c r="AP739" s="210">
        <f t="shared" si="242"/>
        <v>0</v>
      </c>
      <c r="AQ739" s="7"/>
      <c r="AR739" s="211">
        <f t="shared" si="230"/>
        <v>0</v>
      </c>
      <c r="AS739" s="212">
        <f t="shared" si="231"/>
        <v>0</v>
      </c>
      <c r="AT739" s="213">
        <f t="shared" si="232"/>
        <v>0</v>
      </c>
      <c r="AU739" s="7"/>
      <c r="AV739" s="7"/>
      <c r="AW739" s="214"/>
      <c r="AX739" s="214"/>
      <c r="AY739" s="7"/>
      <c r="AZ739" s="7"/>
      <c r="BA739" s="7"/>
      <c r="BB739" s="7"/>
      <c r="BC739" s="7"/>
      <c r="BD739" s="7"/>
    </row>
    <row r="740" spans="1:56" x14ac:dyDescent="0.25">
      <c r="A740" s="218">
        <v>7501</v>
      </c>
      <c r="B740" s="219" t="s">
        <v>774</v>
      </c>
      <c r="C740" s="220"/>
      <c r="D740" s="220"/>
      <c r="E740" s="220"/>
      <c r="F740" s="220"/>
      <c r="G740" s="220"/>
      <c r="H740" s="220"/>
      <c r="I740" s="220"/>
      <c r="J740" s="220"/>
      <c r="K740" s="220"/>
      <c r="L740" s="221"/>
      <c r="M740" s="196" t="s">
        <v>56</v>
      </c>
      <c r="N740" s="222">
        <f t="shared" si="233"/>
        <v>7501</v>
      </c>
      <c r="O740" s="233">
        <v>0</v>
      </c>
      <c r="P740" s="234">
        <v>0</v>
      </c>
      <c r="Q740" s="200"/>
      <c r="R740" s="199"/>
      <c r="S740" s="242">
        <f t="shared" si="237"/>
        <v>0</v>
      </c>
      <c r="T740" s="210">
        <f t="shared" si="238"/>
        <v>0</v>
      </c>
      <c r="U740" s="196"/>
      <c r="V740" s="225">
        <v>0</v>
      </c>
      <c r="W740" s="226">
        <v>0</v>
      </c>
      <c r="X740" s="227">
        <v>0</v>
      </c>
      <c r="Y740" s="226">
        <v>0</v>
      </c>
      <c r="Z740" s="227">
        <v>0</v>
      </c>
      <c r="AA740" s="228">
        <v>0</v>
      </c>
      <c r="AB740" s="196"/>
      <c r="AC740" s="233">
        <v>0</v>
      </c>
      <c r="AD740" s="234">
        <v>0</v>
      </c>
      <c r="AE740" s="200"/>
      <c r="AF740" s="224"/>
      <c r="AG740" s="242">
        <f t="shared" si="239"/>
        <v>0</v>
      </c>
      <c r="AH740" s="210">
        <f t="shared" si="240"/>
        <v>0</v>
      </c>
      <c r="AI740" s="196"/>
      <c r="AJ740" s="229">
        <f t="shared" si="225"/>
        <v>7501</v>
      </c>
      <c r="AK740" s="233">
        <v>0</v>
      </c>
      <c r="AL740" s="234">
        <v>0</v>
      </c>
      <c r="AM740" s="201">
        <f t="shared" si="236"/>
        <v>0</v>
      </c>
      <c r="AN740" s="209">
        <f t="shared" si="236"/>
        <v>0</v>
      </c>
      <c r="AO740" s="242">
        <f t="shared" si="242"/>
        <v>0</v>
      </c>
      <c r="AP740" s="210">
        <f t="shared" si="242"/>
        <v>0</v>
      </c>
      <c r="AQ740" s="7"/>
      <c r="AR740" s="211">
        <f t="shared" si="230"/>
        <v>0</v>
      </c>
      <c r="AS740" s="212">
        <f t="shared" si="231"/>
        <v>0</v>
      </c>
      <c r="AT740" s="213">
        <f t="shared" si="232"/>
        <v>0</v>
      </c>
      <c r="AU740" s="7"/>
      <c r="AV740" s="7"/>
      <c r="AW740" s="214"/>
      <c r="AX740" s="214"/>
      <c r="AY740" s="7"/>
      <c r="AZ740" s="7"/>
      <c r="BA740" s="7"/>
      <c r="BB740" s="7"/>
      <c r="BC740" s="7"/>
      <c r="BD740" s="7"/>
    </row>
    <row r="741" spans="1:56" x14ac:dyDescent="0.25">
      <c r="A741" s="218">
        <v>7502</v>
      </c>
      <c r="B741" s="219" t="s">
        <v>775</v>
      </c>
      <c r="C741" s="220"/>
      <c r="D741" s="220"/>
      <c r="E741" s="220"/>
      <c r="F741" s="220"/>
      <c r="G741" s="220"/>
      <c r="H741" s="220"/>
      <c r="I741" s="220"/>
      <c r="J741" s="220"/>
      <c r="K741" s="220"/>
      <c r="L741" s="221"/>
      <c r="M741" s="196" t="s">
        <v>56</v>
      </c>
      <c r="N741" s="222">
        <f t="shared" si="233"/>
        <v>7502</v>
      </c>
      <c r="O741" s="233">
        <v>0</v>
      </c>
      <c r="P741" s="234">
        <v>0</v>
      </c>
      <c r="Q741" s="200"/>
      <c r="R741" s="199"/>
      <c r="S741" s="242">
        <f t="shared" si="237"/>
        <v>0</v>
      </c>
      <c r="T741" s="210">
        <f t="shared" si="238"/>
        <v>0</v>
      </c>
      <c r="U741" s="196"/>
      <c r="V741" s="225">
        <v>0</v>
      </c>
      <c r="W741" s="226">
        <v>0</v>
      </c>
      <c r="X741" s="227">
        <v>0</v>
      </c>
      <c r="Y741" s="226">
        <v>0</v>
      </c>
      <c r="Z741" s="227">
        <v>0</v>
      </c>
      <c r="AA741" s="228">
        <v>0</v>
      </c>
      <c r="AB741" s="196"/>
      <c r="AC741" s="233">
        <v>0</v>
      </c>
      <c r="AD741" s="234">
        <v>0</v>
      </c>
      <c r="AE741" s="302"/>
      <c r="AF741" s="199"/>
      <c r="AG741" s="242">
        <f t="shared" si="239"/>
        <v>0</v>
      </c>
      <c r="AH741" s="210">
        <f t="shared" si="240"/>
        <v>0</v>
      </c>
      <c r="AI741" s="196"/>
      <c r="AJ741" s="229">
        <f t="shared" ref="AJ741:AJ829" si="243">+N741</f>
        <v>7502</v>
      </c>
      <c r="AK741" s="233">
        <v>0</v>
      </c>
      <c r="AL741" s="234">
        <v>0</v>
      </c>
      <c r="AM741" s="201">
        <f t="shared" si="236"/>
        <v>0</v>
      </c>
      <c r="AN741" s="209">
        <f t="shared" si="236"/>
        <v>0</v>
      </c>
      <c r="AO741" s="242">
        <f t="shared" si="242"/>
        <v>0</v>
      </c>
      <c r="AP741" s="210">
        <f t="shared" si="242"/>
        <v>0</v>
      </c>
      <c r="AQ741" s="7"/>
      <c r="AR741" s="211">
        <f t="shared" si="230"/>
        <v>0</v>
      </c>
      <c r="AS741" s="212">
        <f t="shared" si="231"/>
        <v>0</v>
      </c>
      <c r="AT741" s="213">
        <f t="shared" si="232"/>
        <v>0</v>
      </c>
      <c r="AU741" s="7"/>
      <c r="AV741" s="7"/>
      <c r="AW741" s="214"/>
      <c r="AX741" s="214"/>
      <c r="AY741" s="7"/>
      <c r="AZ741" s="7"/>
      <c r="BA741" s="7"/>
      <c r="BB741" s="7"/>
      <c r="BC741" s="7"/>
      <c r="BD741" s="7"/>
    </row>
    <row r="742" spans="1:56" x14ac:dyDescent="0.25">
      <c r="A742" s="218">
        <v>7511</v>
      </c>
      <c r="B742" s="220" t="s">
        <v>776</v>
      </c>
      <c r="C742" s="220"/>
      <c r="D742" s="220"/>
      <c r="E742" s="220"/>
      <c r="F742" s="220"/>
      <c r="G742" s="220"/>
      <c r="H742" s="220"/>
      <c r="I742" s="220"/>
      <c r="J742" s="220"/>
      <c r="K742" s="220"/>
      <c r="L742" s="221"/>
      <c r="M742" s="196" t="s">
        <v>56</v>
      </c>
      <c r="N742" s="222">
        <f t="shared" si="233"/>
        <v>7511</v>
      </c>
      <c r="O742" s="233">
        <v>0</v>
      </c>
      <c r="P742" s="234">
        <v>0</v>
      </c>
      <c r="Q742" s="200"/>
      <c r="R742" s="199"/>
      <c r="S742" s="242">
        <f t="shared" si="237"/>
        <v>0</v>
      </c>
      <c r="T742" s="210">
        <f t="shared" si="238"/>
        <v>0</v>
      </c>
      <c r="U742" s="196"/>
      <c r="V742" s="225">
        <v>0</v>
      </c>
      <c r="W742" s="226">
        <v>0</v>
      </c>
      <c r="X742" s="227">
        <v>0</v>
      </c>
      <c r="Y742" s="226">
        <v>312493058</v>
      </c>
      <c r="Z742" s="227">
        <v>0</v>
      </c>
      <c r="AA742" s="228">
        <v>312493058</v>
      </c>
      <c r="AB742" s="196"/>
      <c r="AC742" s="233">
        <v>0</v>
      </c>
      <c r="AD742" s="234">
        <v>0</v>
      </c>
      <c r="AE742" s="302"/>
      <c r="AF742" s="224"/>
      <c r="AG742" s="242">
        <f t="shared" si="239"/>
        <v>0</v>
      </c>
      <c r="AH742" s="210">
        <f t="shared" si="240"/>
        <v>0</v>
      </c>
      <c r="AI742" s="196"/>
      <c r="AJ742" s="229">
        <f t="shared" si="243"/>
        <v>7511</v>
      </c>
      <c r="AK742" s="233">
        <v>0</v>
      </c>
      <c r="AL742" s="234">
        <v>0</v>
      </c>
      <c r="AM742" s="201">
        <f t="shared" si="236"/>
        <v>0</v>
      </c>
      <c r="AN742" s="209">
        <f t="shared" si="236"/>
        <v>312493058</v>
      </c>
      <c r="AO742" s="242">
        <f t="shared" si="242"/>
        <v>0</v>
      </c>
      <c r="AP742" s="210">
        <f t="shared" si="242"/>
        <v>312493058</v>
      </c>
      <c r="AQ742" s="7"/>
      <c r="AR742" s="211">
        <f t="shared" si="230"/>
        <v>0</v>
      </c>
      <c r="AS742" s="212">
        <f t="shared" si="231"/>
        <v>0</v>
      </c>
      <c r="AT742" s="213">
        <f t="shared" si="232"/>
        <v>0</v>
      </c>
      <c r="AU742" s="7"/>
      <c r="AV742" s="7"/>
      <c r="AW742" s="214"/>
      <c r="AX742" s="214"/>
      <c r="AY742" s="7"/>
      <c r="AZ742" s="7"/>
      <c r="BA742" s="7"/>
      <c r="BB742" s="7"/>
      <c r="BC742" s="7"/>
      <c r="BD742" s="7"/>
    </row>
    <row r="743" spans="1:56" x14ac:dyDescent="0.25">
      <c r="A743" s="218">
        <v>7519</v>
      </c>
      <c r="B743" s="220" t="s">
        <v>777</v>
      </c>
      <c r="C743" s="220"/>
      <c r="D743" s="220"/>
      <c r="E743" s="220"/>
      <c r="F743" s="220"/>
      <c r="G743" s="220"/>
      <c r="H743" s="220"/>
      <c r="I743" s="220"/>
      <c r="J743" s="220"/>
      <c r="K743" s="220"/>
      <c r="L743" s="221"/>
      <c r="M743" s="196" t="s">
        <v>56</v>
      </c>
      <c r="N743" s="222">
        <f t="shared" si="233"/>
        <v>7519</v>
      </c>
      <c r="O743" s="233">
        <v>0</v>
      </c>
      <c r="P743" s="234">
        <v>0</v>
      </c>
      <c r="Q743" s="200"/>
      <c r="R743" s="199"/>
      <c r="S743" s="242">
        <f t="shared" si="237"/>
        <v>0</v>
      </c>
      <c r="T743" s="210">
        <f t="shared" si="238"/>
        <v>0</v>
      </c>
      <c r="U743" s="196"/>
      <c r="V743" s="225">
        <v>0</v>
      </c>
      <c r="W743" s="226">
        <v>0</v>
      </c>
      <c r="X743" s="227">
        <v>0</v>
      </c>
      <c r="Y743" s="226">
        <v>0</v>
      </c>
      <c r="Z743" s="227">
        <v>0</v>
      </c>
      <c r="AA743" s="228">
        <v>0</v>
      </c>
      <c r="AB743" s="196"/>
      <c r="AC743" s="233">
        <v>0</v>
      </c>
      <c r="AD743" s="234">
        <v>0</v>
      </c>
      <c r="AE743" s="302"/>
      <c r="AF743" s="224"/>
      <c r="AG743" s="242">
        <f t="shared" si="239"/>
        <v>0</v>
      </c>
      <c r="AH743" s="210">
        <f t="shared" si="240"/>
        <v>0</v>
      </c>
      <c r="AI743" s="196"/>
      <c r="AJ743" s="229">
        <f t="shared" si="243"/>
        <v>7519</v>
      </c>
      <c r="AK743" s="233">
        <v>0</v>
      </c>
      <c r="AL743" s="234">
        <v>0</v>
      </c>
      <c r="AM743" s="201">
        <f t="shared" si="236"/>
        <v>0</v>
      </c>
      <c r="AN743" s="209">
        <f t="shared" si="236"/>
        <v>0</v>
      </c>
      <c r="AO743" s="242">
        <f t="shared" si="242"/>
        <v>0</v>
      </c>
      <c r="AP743" s="210">
        <f t="shared" si="242"/>
        <v>0</v>
      </c>
      <c r="AQ743" s="7"/>
      <c r="AR743" s="211">
        <f t="shared" si="230"/>
        <v>0</v>
      </c>
      <c r="AS743" s="212">
        <f t="shared" si="231"/>
        <v>0</v>
      </c>
      <c r="AT743" s="213">
        <f t="shared" si="232"/>
        <v>0</v>
      </c>
      <c r="AU743" s="7"/>
      <c r="AV743" s="7"/>
      <c r="AW743" s="214"/>
      <c r="AX743" s="214"/>
      <c r="AY743" s="7"/>
      <c r="AZ743" s="7"/>
      <c r="BA743" s="7"/>
      <c r="BB743" s="7"/>
      <c r="BC743" s="7"/>
      <c r="BD743" s="7"/>
    </row>
    <row r="744" spans="1:56" x14ac:dyDescent="0.25">
      <c r="A744" s="218">
        <v>7522</v>
      </c>
      <c r="B744" s="220" t="s">
        <v>778</v>
      </c>
      <c r="C744" s="220"/>
      <c r="D744" s="220"/>
      <c r="E744" s="220"/>
      <c r="F744" s="220"/>
      <c r="G744" s="220"/>
      <c r="H744" s="220"/>
      <c r="I744" s="220"/>
      <c r="J744" s="220"/>
      <c r="K744" s="220"/>
      <c r="L744" s="221"/>
      <c r="M744" s="196" t="s">
        <v>56</v>
      </c>
      <c r="N744" s="222">
        <f t="shared" si="233"/>
        <v>7522</v>
      </c>
      <c r="O744" s="233">
        <v>0</v>
      </c>
      <c r="P744" s="234">
        <v>0</v>
      </c>
      <c r="Q744" s="200"/>
      <c r="R744" s="199"/>
      <c r="S744" s="242">
        <f t="shared" si="237"/>
        <v>0</v>
      </c>
      <c r="T744" s="210">
        <f t="shared" si="238"/>
        <v>0</v>
      </c>
      <c r="U744" s="196"/>
      <c r="V744" s="225">
        <v>0</v>
      </c>
      <c r="W744" s="226">
        <v>0</v>
      </c>
      <c r="X744" s="227">
        <v>250</v>
      </c>
      <c r="Y744" s="226">
        <v>10500249.560000001</v>
      </c>
      <c r="Z744" s="227">
        <v>0</v>
      </c>
      <c r="AA744" s="228">
        <v>10499999.560000001</v>
      </c>
      <c r="AB744" s="196"/>
      <c r="AC744" s="233">
        <v>0</v>
      </c>
      <c r="AD744" s="234">
        <v>0</v>
      </c>
      <c r="AE744" s="200"/>
      <c r="AF744" s="199"/>
      <c r="AG744" s="242">
        <f t="shared" si="239"/>
        <v>0</v>
      </c>
      <c r="AH744" s="210">
        <f t="shared" si="240"/>
        <v>0</v>
      </c>
      <c r="AI744" s="196"/>
      <c r="AJ744" s="229">
        <f t="shared" si="243"/>
        <v>7522</v>
      </c>
      <c r="AK744" s="233">
        <v>0</v>
      </c>
      <c r="AL744" s="234">
        <v>0</v>
      </c>
      <c r="AM744" s="201">
        <f t="shared" si="236"/>
        <v>250</v>
      </c>
      <c r="AN744" s="209">
        <f t="shared" si="236"/>
        <v>10500249.560000001</v>
      </c>
      <c r="AO744" s="242">
        <f t="shared" si="242"/>
        <v>0</v>
      </c>
      <c r="AP744" s="210">
        <f t="shared" si="242"/>
        <v>10499999.560000001</v>
      </c>
      <c r="AQ744" s="7"/>
      <c r="AR744" s="211">
        <f t="shared" si="230"/>
        <v>0</v>
      </c>
      <c r="AS744" s="212">
        <f t="shared" si="231"/>
        <v>0</v>
      </c>
      <c r="AT744" s="213">
        <f t="shared" si="232"/>
        <v>0</v>
      </c>
      <c r="AU744" s="7"/>
      <c r="AV744" s="7"/>
      <c r="AW744" s="214"/>
      <c r="AX744" s="214"/>
      <c r="AY744" s="7"/>
      <c r="AZ744" s="7"/>
      <c r="BA744" s="7"/>
      <c r="BB744" s="7"/>
      <c r="BC744" s="7"/>
      <c r="BD744" s="7"/>
    </row>
    <row r="745" spans="1:56" x14ac:dyDescent="0.25">
      <c r="A745" s="218">
        <v>7524</v>
      </c>
      <c r="B745" s="220" t="s">
        <v>779</v>
      </c>
      <c r="C745" s="220"/>
      <c r="D745" s="220"/>
      <c r="E745" s="220"/>
      <c r="F745" s="220"/>
      <c r="G745" s="220"/>
      <c r="H745" s="220"/>
      <c r="I745" s="220"/>
      <c r="J745" s="220"/>
      <c r="K745" s="220"/>
      <c r="L745" s="221"/>
      <c r="M745" s="196" t="s">
        <v>56</v>
      </c>
      <c r="N745" s="222">
        <f t="shared" si="233"/>
        <v>7524</v>
      </c>
      <c r="O745" s="233">
        <v>0</v>
      </c>
      <c r="P745" s="234">
        <v>0</v>
      </c>
      <c r="Q745" s="200"/>
      <c r="R745" s="199"/>
      <c r="S745" s="242">
        <f t="shared" si="237"/>
        <v>0</v>
      </c>
      <c r="T745" s="210">
        <f t="shared" si="238"/>
        <v>0</v>
      </c>
      <c r="U745" s="196"/>
      <c r="V745" s="225">
        <v>0</v>
      </c>
      <c r="W745" s="226">
        <v>0</v>
      </c>
      <c r="X745" s="227">
        <v>0</v>
      </c>
      <c r="Y745" s="226">
        <v>5409123.2199999997</v>
      </c>
      <c r="Z745" s="227">
        <v>0</v>
      </c>
      <c r="AA745" s="228">
        <v>5409123.2199999997</v>
      </c>
      <c r="AB745" s="196"/>
      <c r="AC745" s="233">
        <v>0</v>
      </c>
      <c r="AD745" s="234">
        <v>0</v>
      </c>
      <c r="AE745" s="302"/>
      <c r="AF745" s="224"/>
      <c r="AG745" s="242">
        <f t="shared" si="239"/>
        <v>0</v>
      </c>
      <c r="AH745" s="210">
        <f t="shared" si="240"/>
        <v>0</v>
      </c>
      <c r="AI745" s="196"/>
      <c r="AJ745" s="229">
        <f t="shared" si="243"/>
        <v>7524</v>
      </c>
      <c r="AK745" s="233">
        <v>0</v>
      </c>
      <c r="AL745" s="234">
        <v>0</v>
      </c>
      <c r="AM745" s="201">
        <f t="shared" si="236"/>
        <v>0</v>
      </c>
      <c r="AN745" s="209">
        <f t="shared" si="236"/>
        <v>5409123.2199999997</v>
      </c>
      <c r="AO745" s="242">
        <f t="shared" si="242"/>
        <v>0</v>
      </c>
      <c r="AP745" s="210">
        <f t="shared" si="242"/>
        <v>5409123.2199999997</v>
      </c>
      <c r="AQ745" s="7"/>
      <c r="AR745" s="211">
        <f t="shared" si="230"/>
        <v>0</v>
      </c>
      <c r="AS745" s="212">
        <f t="shared" si="231"/>
        <v>0</v>
      </c>
      <c r="AT745" s="213">
        <f t="shared" si="232"/>
        <v>0</v>
      </c>
      <c r="AU745" s="7"/>
      <c r="AV745" s="7"/>
      <c r="AW745" s="214"/>
      <c r="AX745" s="214"/>
      <c r="AY745" s="7"/>
      <c r="AZ745" s="7"/>
      <c r="BA745" s="7"/>
      <c r="BB745" s="7"/>
      <c r="BC745" s="7"/>
      <c r="BD745" s="7"/>
    </row>
    <row r="746" spans="1:56" x14ac:dyDescent="0.25">
      <c r="A746" s="218">
        <v>7525</v>
      </c>
      <c r="B746" s="220" t="s">
        <v>780</v>
      </c>
      <c r="C746" s="220"/>
      <c r="D746" s="220"/>
      <c r="E746" s="220"/>
      <c r="F746" s="220"/>
      <c r="G746" s="220"/>
      <c r="H746" s="220"/>
      <c r="I746" s="220"/>
      <c r="J746" s="220"/>
      <c r="K746" s="220"/>
      <c r="L746" s="221"/>
      <c r="M746" s="196" t="s">
        <v>56</v>
      </c>
      <c r="N746" s="222">
        <f>+A746</f>
        <v>7525</v>
      </c>
      <c r="O746" s="233">
        <v>0</v>
      </c>
      <c r="P746" s="234">
        <v>0</v>
      </c>
      <c r="Q746" s="200"/>
      <c r="R746" s="199"/>
      <c r="S746" s="242">
        <f>+IF(ABS(+O746+Q746)&gt;=ABS(P746+R746),+O746-P746+Q746-R746,0)</f>
        <v>0</v>
      </c>
      <c r="T746" s="210">
        <f>+IF(ABS(+O746+Q746)&lt;=ABS(P746+R746),-O746+P746-Q746+R746,0)</f>
        <v>0</v>
      </c>
      <c r="U746" s="196"/>
      <c r="V746" s="225">
        <v>0</v>
      </c>
      <c r="W746" s="226">
        <v>0</v>
      </c>
      <c r="X746" s="227">
        <v>0</v>
      </c>
      <c r="Y746" s="226">
        <v>0</v>
      </c>
      <c r="Z746" s="227">
        <v>0</v>
      </c>
      <c r="AA746" s="228">
        <v>0</v>
      </c>
      <c r="AB746" s="196"/>
      <c r="AC746" s="233">
        <v>0</v>
      </c>
      <c r="AD746" s="234">
        <v>0</v>
      </c>
      <c r="AE746" s="302"/>
      <c r="AF746" s="224"/>
      <c r="AG746" s="242">
        <f>+IF(ABS(+AC746+AE746)&gt;=ABS(AD746+AF746),+AC746-AD746+AE746-AF746,0)</f>
        <v>0</v>
      </c>
      <c r="AH746" s="210">
        <f>+IF(ABS(+AC746+AE746)&lt;=ABS(AD746+AF746),-AC746+AD746-AE746+AF746,0)</f>
        <v>0</v>
      </c>
      <c r="AI746" s="196"/>
      <c r="AJ746" s="229">
        <f>+N746</f>
        <v>7525</v>
      </c>
      <c r="AK746" s="233">
        <v>0</v>
      </c>
      <c r="AL746" s="234">
        <v>0</v>
      </c>
      <c r="AM746" s="201">
        <f>+ROUND(+Q746+X746+AE746,2)</f>
        <v>0</v>
      </c>
      <c r="AN746" s="209">
        <f>+ROUND(+R746+Y746+AF746,2)</f>
        <v>0</v>
      </c>
      <c r="AO746" s="242">
        <f t="shared" si="242"/>
        <v>0</v>
      </c>
      <c r="AP746" s="210">
        <f t="shared" si="242"/>
        <v>0</v>
      </c>
      <c r="AQ746" s="7"/>
      <c r="AR746" s="211">
        <f>+ROUND(+SUM(AK746-AL746)-SUM(O746-P746)-SUM(V746-W746)-SUM(AC746-AD746),2)</f>
        <v>0</v>
      </c>
      <c r="AS746" s="212">
        <f>+ROUND(+SUM(AM746-AN746)-SUM(Q746-R746)-SUM(X746-Y746)-SUM(AE746-AF746),2)</f>
        <v>0</v>
      </c>
      <c r="AT746" s="213">
        <f>+ROUND(+SUM(AO746-AP746)-SUM(S746-T746)-SUM(Z746-AA746)-SUM(AG746-AH746),2)</f>
        <v>0</v>
      </c>
      <c r="AU746" s="7"/>
      <c r="AV746" s="7"/>
      <c r="AW746" s="214"/>
      <c r="AX746" s="214"/>
      <c r="AY746" s="7"/>
      <c r="AZ746" s="7"/>
      <c r="BA746" s="7"/>
      <c r="BB746" s="7"/>
      <c r="BC746" s="7"/>
      <c r="BD746" s="7"/>
    </row>
    <row r="747" spans="1:56" x14ac:dyDescent="0.25">
      <c r="A747" s="218">
        <v>7532</v>
      </c>
      <c r="B747" s="220" t="s">
        <v>781</v>
      </c>
      <c r="C747" s="220"/>
      <c r="D747" s="220"/>
      <c r="E747" s="220"/>
      <c r="F747" s="220"/>
      <c r="G747" s="220"/>
      <c r="H747" s="220"/>
      <c r="I747" s="220"/>
      <c r="J747" s="220"/>
      <c r="K747" s="220"/>
      <c r="L747" s="221"/>
      <c r="M747" s="196" t="s">
        <v>56</v>
      </c>
      <c r="N747" s="222">
        <f>+A747</f>
        <v>7532</v>
      </c>
      <c r="O747" s="233">
        <v>0</v>
      </c>
      <c r="P747" s="234">
        <v>0</v>
      </c>
      <c r="Q747" s="200"/>
      <c r="R747" s="199"/>
      <c r="S747" s="242">
        <f>+IF(ABS(+O747+Q747)&gt;=ABS(P747+R747),+O747-P747+Q747-R747,0)</f>
        <v>0</v>
      </c>
      <c r="T747" s="210">
        <f>+IF(ABS(+O747+Q747)&lt;=ABS(P747+R747),-O747+P747-Q747+R747,0)</f>
        <v>0</v>
      </c>
      <c r="U747" s="196"/>
      <c r="V747" s="225">
        <v>0</v>
      </c>
      <c r="W747" s="226">
        <v>0</v>
      </c>
      <c r="X747" s="227">
        <v>981288807.7299999</v>
      </c>
      <c r="Y747" s="226">
        <v>13315913.9</v>
      </c>
      <c r="Z747" s="227">
        <v>967972893.82999992</v>
      </c>
      <c r="AA747" s="228">
        <v>0</v>
      </c>
      <c r="AB747" s="196"/>
      <c r="AC747" s="233">
        <v>0</v>
      </c>
      <c r="AD747" s="234">
        <v>0</v>
      </c>
      <c r="AE747" s="200"/>
      <c r="AF747" s="199"/>
      <c r="AG747" s="242">
        <f>+IF(ABS(+AC747+AE747)&gt;=ABS(AD747+AF747),+AC747-AD747+AE747-AF747,0)</f>
        <v>0</v>
      </c>
      <c r="AH747" s="210">
        <f>+IF(ABS(+AC747+AE747)&lt;=ABS(AD747+AF747),-AC747+AD747-AE747+AF747,0)</f>
        <v>0</v>
      </c>
      <c r="AI747" s="196"/>
      <c r="AJ747" s="229">
        <f>+N747</f>
        <v>7532</v>
      </c>
      <c r="AK747" s="233">
        <v>0</v>
      </c>
      <c r="AL747" s="234">
        <v>0</v>
      </c>
      <c r="AM747" s="201">
        <f t="shared" ref="AM747:AN749" si="244">+ROUND(+Q747+X747+AE747,2)</f>
        <v>981288807.73000002</v>
      </c>
      <c r="AN747" s="209">
        <f t="shared" si="244"/>
        <v>13315913.9</v>
      </c>
      <c r="AO747" s="242">
        <f t="shared" si="242"/>
        <v>967972893.82999992</v>
      </c>
      <c r="AP747" s="210">
        <f t="shared" si="242"/>
        <v>0</v>
      </c>
      <c r="AQ747" s="7"/>
      <c r="AR747" s="211">
        <f>+ROUND(+SUM(AK747-AL747)-SUM(O747-P747)-SUM(V747-W747)-SUM(AC747-AD747),2)</f>
        <v>0</v>
      </c>
      <c r="AS747" s="212">
        <f>+ROUND(+SUM(AM747-AN747)-SUM(Q747-R747)-SUM(X747-Y747)-SUM(AE747-AF747),2)</f>
        <v>0</v>
      </c>
      <c r="AT747" s="213">
        <f>+ROUND(+SUM(AO747-AP747)-SUM(S747-T747)-SUM(Z747-AA747)-SUM(AG747-AH747),2)</f>
        <v>0</v>
      </c>
      <c r="AU747" s="7"/>
      <c r="AV747" s="7"/>
      <c r="AW747" s="214"/>
      <c r="AX747" s="214"/>
      <c r="AY747" s="7"/>
      <c r="AZ747" s="7"/>
      <c r="BA747" s="7"/>
      <c r="BB747" s="7"/>
      <c r="BC747" s="7"/>
      <c r="BD747" s="7"/>
    </row>
    <row r="748" spans="1:56" x14ac:dyDescent="0.25">
      <c r="A748" s="218">
        <v>7534</v>
      </c>
      <c r="B748" s="220" t="s">
        <v>782</v>
      </c>
      <c r="C748" s="220"/>
      <c r="D748" s="220"/>
      <c r="E748" s="220"/>
      <c r="F748" s="220"/>
      <c r="G748" s="220"/>
      <c r="H748" s="220"/>
      <c r="I748" s="220"/>
      <c r="J748" s="220"/>
      <c r="K748" s="220"/>
      <c r="L748" s="221"/>
      <c r="M748" s="196" t="s">
        <v>56</v>
      </c>
      <c r="N748" s="222">
        <f>+A748</f>
        <v>7534</v>
      </c>
      <c r="O748" s="233">
        <v>0</v>
      </c>
      <c r="P748" s="234">
        <v>0</v>
      </c>
      <c r="Q748" s="200"/>
      <c r="R748" s="199"/>
      <c r="S748" s="242">
        <f>+IF(ABS(+O748+Q748)&gt;=ABS(P748+R748),+O748-P748+Q748-R748,0)</f>
        <v>0</v>
      </c>
      <c r="T748" s="210">
        <f>+IF(ABS(+O748+Q748)&lt;=ABS(P748+R748),-O748+P748-Q748+R748,0)</f>
        <v>0</v>
      </c>
      <c r="U748" s="196"/>
      <c r="V748" s="225">
        <v>0</v>
      </c>
      <c r="W748" s="226">
        <v>0</v>
      </c>
      <c r="X748" s="227">
        <v>504359768.09000003</v>
      </c>
      <c r="Y748" s="226">
        <v>3324252.53</v>
      </c>
      <c r="Z748" s="227">
        <v>501035515.56</v>
      </c>
      <c r="AA748" s="228">
        <v>0</v>
      </c>
      <c r="AB748" s="196"/>
      <c r="AC748" s="233">
        <v>0</v>
      </c>
      <c r="AD748" s="234">
        <v>0</v>
      </c>
      <c r="AE748" s="200"/>
      <c r="AF748" s="199"/>
      <c r="AG748" s="242">
        <f>+IF(ABS(+AC748+AE748)&gt;=ABS(AD748+AF748),+AC748-AD748+AE748-AF748,0)</f>
        <v>0</v>
      </c>
      <c r="AH748" s="210">
        <f>+IF(ABS(+AC748+AE748)&lt;=ABS(AD748+AF748),-AC748+AD748-AE748+AF748,0)</f>
        <v>0</v>
      </c>
      <c r="AI748" s="196"/>
      <c r="AJ748" s="229">
        <f>+N748</f>
        <v>7534</v>
      </c>
      <c r="AK748" s="233">
        <v>0</v>
      </c>
      <c r="AL748" s="234">
        <v>0</v>
      </c>
      <c r="AM748" s="201">
        <f t="shared" si="244"/>
        <v>504359768.08999997</v>
      </c>
      <c r="AN748" s="209">
        <f t="shared" si="244"/>
        <v>3324252.53</v>
      </c>
      <c r="AO748" s="242">
        <f t="shared" si="242"/>
        <v>501035515.56</v>
      </c>
      <c r="AP748" s="210">
        <f t="shared" si="242"/>
        <v>0</v>
      </c>
      <c r="AQ748" s="7"/>
      <c r="AR748" s="211">
        <f>+ROUND(+SUM(AK748-AL748)-SUM(O748-P748)-SUM(V748-W748)-SUM(AC748-AD748),2)</f>
        <v>0</v>
      </c>
      <c r="AS748" s="212">
        <f>+ROUND(+SUM(AM748-AN748)-SUM(Q748-R748)-SUM(X748-Y748)-SUM(AE748-AF748),2)</f>
        <v>0</v>
      </c>
      <c r="AT748" s="213">
        <f>+ROUND(+SUM(AO748-AP748)-SUM(S748-T748)-SUM(Z748-AA748)-SUM(AG748-AH748),2)</f>
        <v>0</v>
      </c>
      <c r="AU748" s="7"/>
      <c r="AV748" s="7"/>
      <c r="AW748" s="214"/>
      <c r="AX748" s="214"/>
      <c r="AY748" s="7"/>
      <c r="AZ748" s="7"/>
      <c r="BA748" s="7"/>
      <c r="BB748" s="7"/>
      <c r="BC748" s="7"/>
      <c r="BD748" s="7"/>
    </row>
    <row r="749" spans="1:56" x14ac:dyDescent="0.25">
      <c r="A749" s="218">
        <v>7535</v>
      </c>
      <c r="B749" s="220" t="s">
        <v>783</v>
      </c>
      <c r="C749" s="220"/>
      <c r="D749" s="220"/>
      <c r="E749" s="220"/>
      <c r="F749" s="220"/>
      <c r="G749" s="220"/>
      <c r="H749" s="220"/>
      <c r="I749" s="220"/>
      <c r="J749" s="220"/>
      <c r="K749" s="220"/>
      <c r="L749" s="221"/>
      <c r="M749" s="196" t="s">
        <v>56</v>
      </c>
      <c r="N749" s="222">
        <f>+A749</f>
        <v>7535</v>
      </c>
      <c r="O749" s="233">
        <v>0</v>
      </c>
      <c r="P749" s="234">
        <v>0</v>
      </c>
      <c r="Q749" s="200"/>
      <c r="R749" s="199"/>
      <c r="S749" s="242">
        <f>+IF(ABS(+O749+Q749)&gt;=ABS(P749+R749),+O749-P749+Q749-R749,0)</f>
        <v>0</v>
      </c>
      <c r="T749" s="210">
        <f>+IF(ABS(+O749+Q749)&lt;=ABS(P749+R749),-O749+P749-Q749+R749,0)</f>
        <v>0</v>
      </c>
      <c r="U749" s="196"/>
      <c r="V749" s="225">
        <v>0</v>
      </c>
      <c r="W749" s="226">
        <v>0</v>
      </c>
      <c r="X749" s="227">
        <v>0</v>
      </c>
      <c r="Y749" s="226">
        <v>0</v>
      </c>
      <c r="Z749" s="227">
        <v>0</v>
      </c>
      <c r="AA749" s="228">
        <v>0</v>
      </c>
      <c r="AB749" s="196"/>
      <c r="AC749" s="233">
        <v>0</v>
      </c>
      <c r="AD749" s="234">
        <v>0</v>
      </c>
      <c r="AE749" s="302"/>
      <c r="AF749" s="224"/>
      <c r="AG749" s="242">
        <f>+IF(ABS(+AC749+AE749)&gt;=ABS(AD749+AF749),+AC749-AD749+AE749-AF749,0)</f>
        <v>0</v>
      </c>
      <c r="AH749" s="210">
        <f>+IF(ABS(+AC749+AE749)&lt;=ABS(AD749+AF749),-AC749+AD749-AE749+AF749,0)</f>
        <v>0</v>
      </c>
      <c r="AI749" s="196"/>
      <c r="AJ749" s="229">
        <f>+N749</f>
        <v>7535</v>
      </c>
      <c r="AK749" s="233">
        <v>0</v>
      </c>
      <c r="AL749" s="234">
        <v>0</v>
      </c>
      <c r="AM749" s="201">
        <f t="shared" si="244"/>
        <v>0</v>
      </c>
      <c r="AN749" s="209">
        <f t="shared" si="244"/>
        <v>0</v>
      </c>
      <c r="AO749" s="242">
        <f t="shared" si="242"/>
        <v>0</v>
      </c>
      <c r="AP749" s="210">
        <f t="shared" si="242"/>
        <v>0</v>
      </c>
      <c r="AQ749" s="7"/>
      <c r="AR749" s="211">
        <f>+ROUND(+SUM(AK749-AL749)-SUM(O749-P749)-SUM(V749-W749)-SUM(AC749-AD749),2)</f>
        <v>0</v>
      </c>
      <c r="AS749" s="212">
        <f>+ROUND(+SUM(AM749-AN749)-SUM(Q749-R749)-SUM(X749-Y749)-SUM(AE749-AF749),2)</f>
        <v>0</v>
      </c>
      <c r="AT749" s="213">
        <f>+ROUND(+SUM(AO749-AP749)-SUM(S749-T749)-SUM(Z749-AA749)-SUM(AG749-AH749),2)</f>
        <v>0</v>
      </c>
      <c r="AU749" s="7"/>
      <c r="AV749" s="7"/>
      <c r="AW749" s="214"/>
      <c r="AX749" s="214"/>
      <c r="AY749" s="7"/>
      <c r="AZ749" s="7"/>
      <c r="BA749" s="7"/>
      <c r="BB749" s="7"/>
      <c r="BC749" s="7"/>
      <c r="BD749" s="7"/>
    </row>
    <row r="750" spans="1:56" x14ac:dyDescent="0.25">
      <c r="A750" s="218">
        <v>7582</v>
      </c>
      <c r="B750" s="220" t="s">
        <v>784</v>
      </c>
      <c r="C750" s="220"/>
      <c r="D750" s="220"/>
      <c r="E750" s="220"/>
      <c r="F750" s="220"/>
      <c r="G750" s="220"/>
      <c r="H750" s="220"/>
      <c r="I750" s="220"/>
      <c r="J750" s="220"/>
      <c r="K750" s="220"/>
      <c r="L750" s="221"/>
      <c r="M750" s="196" t="s">
        <v>56</v>
      </c>
      <c r="N750" s="222">
        <f t="shared" si="233"/>
        <v>7582</v>
      </c>
      <c r="O750" s="233">
        <v>0</v>
      </c>
      <c r="P750" s="234">
        <v>0</v>
      </c>
      <c r="Q750" s="200"/>
      <c r="R750" s="199"/>
      <c r="S750" s="242">
        <f t="shared" si="237"/>
        <v>0</v>
      </c>
      <c r="T750" s="210">
        <f t="shared" si="238"/>
        <v>0</v>
      </c>
      <c r="U750" s="196"/>
      <c r="V750" s="225">
        <v>0</v>
      </c>
      <c r="W750" s="226">
        <v>0</v>
      </c>
      <c r="X750" s="227">
        <v>0</v>
      </c>
      <c r="Y750" s="226">
        <v>0</v>
      </c>
      <c r="Z750" s="227">
        <v>0</v>
      </c>
      <c r="AA750" s="228">
        <v>0</v>
      </c>
      <c r="AB750" s="196"/>
      <c r="AC750" s="233">
        <v>0</v>
      </c>
      <c r="AD750" s="234">
        <v>0</v>
      </c>
      <c r="AE750" s="302"/>
      <c r="AF750" s="224"/>
      <c r="AG750" s="242">
        <f t="shared" si="239"/>
        <v>0</v>
      </c>
      <c r="AH750" s="210">
        <f t="shared" si="240"/>
        <v>0</v>
      </c>
      <c r="AI750" s="196"/>
      <c r="AJ750" s="229">
        <f t="shared" si="243"/>
        <v>7582</v>
      </c>
      <c r="AK750" s="233">
        <v>0</v>
      </c>
      <c r="AL750" s="234">
        <v>0</v>
      </c>
      <c r="AM750" s="201">
        <f t="shared" si="236"/>
        <v>0</v>
      </c>
      <c r="AN750" s="209">
        <f t="shared" si="236"/>
        <v>0</v>
      </c>
      <c r="AO750" s="242">
        <f t="shared" si="242"/>
        <v>0</v>
      </c>
      <c r="AP750" s="210">
        <f t="shared" si="242"/>
        <v>0</v>
      </c>
      <c r="AQ750" s="7"/>
      <c r="AR750" s="211">
        <f t="shared" si="230"/>
        <v>0</v>
      </c>
      <c r="AS750" s="212">
        <f t="shared" si="231"/>
        <v>0</v>
      </c>
      <c r="AT750" s="213">
        <f t="shared" si="232"/>
        <v>0</v>
      </c>
      <c r="AU750" s="7"/>
      <c r="AV750" s="7"/>
      <c r="AW750" s="214"/>
      <c r="AX750" s="214"/>
      <c r="AY750" s="7"/>
      <c r="AZ750" s="7"/>
      <c r="BA750" s="7"/>
      <c r="BB750" s="7"/>
      <c r="BC750" s="7"/>
      <c r="BD750" s="7"/>
    </row>
    <row r="751" spans="1:56" x14ac:dyDescent="0.25">
      <c r="A751" s="218">
        <v>7584</v>
      </c>
      <c r="B751" s="220" t="s">
        <v>785</v>
      </c>
      <c r="C751" s="220"/>
      <c r="D751" s="220"/>
      <c r="E751" s="220"/>
      <c r="F751" s="220"/>
      <c r="G751" s="220"/>
      <c r="H751" s="220"/>
      <c r="I751" s="220"/>
      <c r="J751" s="220"/>
      <c r="K751" s="220"/>
      <c r="L751" s="221"/>
      <c r="M751" s="196" t="s">
        <v>56</v>
      </c>
      <c r="N751" s="222">
        <f t="shared" si="233"/>
        <v>7584</v>
      </c>
      <c r="O751" s="233">
        <v>0</v>
      </c>
      <c r="P751" s="234">
        <v>0</v>
      </c>
      <c r="Q751" s="200"/>
      <c r="R751" s="199"/>
      <c r="S751" s="242">
        <f t="shared" si="237"/>
        <v>0</v>
      </c>
      <c r="T751" s="210">
        <f t="shared" si="238"/>
        <v>0</v>
      </c>
      <c r="U751" s="196"/>
      <c r="V751" s="225">
        <v>0</v>
      </c>
      <c r="W751" s="226">
        <v>0</v>
      </c>
      <c r="X751" s="227">
        <v>0</v>
      </c>
      <c r="Y751" s="226">
        <v>0</v>
      </c>
      <c r="Z751" s="227">
        <v>0</v>
      </c>
      <c r="AA751" s="228">
        <v>0</v>
      </c>
      <c r="AB751" s="196"/>
      <c r="AC751" s="233">
        <v>0</v>
      </c>
      <c r="AD751" s="234">
        <v>0</v>
      </c>
      <c r="AE751" s="200"/>
      <c r="AF751" s="199"/>
      <c r="AG751" s="242">
        <f t="shared" si="239"/>
        <v>0</v>
      </c>
      <c r="AH751" s="210">
        <f t="shared" si="240"/>
        <v>0</v>
      </c>
      <c r="AI751" s="196"/>
      <c r="AJ751" s="229">
        <f t="shared" si="243"/>
        <v>7584</v>
      </c>
      <c r="AK751" s="233">
        <v>0</v>
      </c>
      <c r="AL751" s="234">
        <v>0</v>
      </c>
      <c r="AM751" s="201">
        <f t="shared" si="236"/>
        <v>0</v>
      </c>
      <c r="AN751" s="209">
        <f t="shared" si="236"/>
        <v>0</v>
      </c>
      <c r="AO751" s="242">
        <f t="shared" si="242"/>
        <v>0</v>
      </c>
      <c r="AP751" s="210">
        <f t="shared" si="242"/>
        <v>0</v>
      </c>
      <c r="AQ751" s="7"/>
      <c r="AR751" s="211">
        <f t="shared" si="230"/>
        <v>0</v>
      </c>
      <c r="AS751" s="212">
        <f t="shared" si="231"/>
        <v>0</v>
      </c>
      <c r="AT751" s="213">
        <f t="shared" si="232"/>
        <v>0</v>
      </c>
      <c r="AU751" s="7"/>
      <c r="AV751" s="7"/>
      <c r="AW751" s="214"/>
      <c r="AX751" s="214"/>
      <c r="AY751" s="7"/>
      <c r="AZ751" s="7"/>
      <c r="BA751" s="7"/>
      <c r="BB751" s="7"/>
      <c r="BC751" s="7"/>
      <c r="BD751" s="7"/>
    </row>
    <row r="752" spans="1:56" x14ac:dyDescent="0.25">
      <c r="A752" s="218">
        <v>7585</v>
      </c>
      <c r="B752" s="220" t="s">
        <v>786</v>
      </c>
      <c r="C752" s="220"/>
      <c r="D752" s="220"/>
      <c r="E752" s="220"/>
      <c r="F752" s="220"/>
      <c r="G752" s="220"/>
      <c r="H752" s="220"/>
      <c r="I752" s="220"/>
      <c r="J752" s="220"/>
      <c r="K752" s="220"/>
      <c r="L752" s="221"/>
      <c r="M752" s="196" t="s">
        <v>56</v>
      </c>
      <c r="N752" s="222">
        <f t="shared" si="233"/>
        <v>7585</v>
      </c>
      <c r="O752" s="233">
        <v>0</v>
      </c>
      <c r="P752" s="234">
        <v>0</v>
      </c>
      <c r="Q752" s="200"/>
      <c r="R752" s="199"/>
      <c r="S752" s="242">
        <f t="shared" si="237"/>
        <v>0</v>
      </c>
      <c r="T752" s="210">
        <f t="shared" si="238"/>
        <v>0</v>
      </c>
      <c r="U752" s="196"/>
      <c r="V752" s="225">
        <v>0</v>
      </c>
      <c r="W752" s="226">
        <v>0</v>
      </c>
      <c r="X752" s="227">
        <v>0</v>
      </c>
      <c r="Y752" s="226">
        <v>0</v>
      </c>
      <c r="Z752" s="227">
        <v>0</v>
      </c>
      <c r="AA752" s="228">
        <v>0</v>
      </c>
      <c r="AB752" s="196"/>
      <c r="AC752" s="233">
        <v>0</v>
      </c>
      <c r="AD752" s="234">
        <v>0</v>
      </c>
      <c r="AE752" s="200"/>
      <c r="AF752" s="199"/>
      <c r="AG752" s="242">
        <f t="shared" si="239"/>
        <v>0</v>
      </c>
      <c r="AH752" s="210">
        <f t="shared" si="240"/>
        <v>0</v>
      </c>
      <c r="AI752" s="196"/>
      <c r="AJ752" s="229">
        <f t="shared" si="243"/>
        <v>7585</v>
      </c>
      <c r="AK752" s="233">
        <v>0</v>
      </c>
      <c r="AL752" s="234">
        <v>0</v>
      </c>
      <c r="AM752" s="201">
        <f t="shared" si="236"/>
        <v>0</v>
      </c>
      <c r="AN752" s="209">
        <f t="shared" si="236"/>
        <v>0</v>
      </c>
      <c r="AO752" s="242">
        <f t="shared" si="242"/>
        <v>0</v>
      </c>
      <c r="AP752" s="210">
        <f t="shared" si="242"/>
        <v>0</v>
      </c>
      <c r="AQ752" s="7"/>
      <c r="AR752" s="211">
        <f t="shared" si="230"/>
        <v>0</v>
      </c>
      <c r="AS752" s="212">
        <f t="shared" si="231"/>
        <v>0</v>
      </c>
      <c r="AT752" s="213">
        <f t="shared" si="232"/>
        <v>0</v>
      </c>
      <c r="AU752" s="7"/>
      <c r="AV752" s="7"/>
      <c r="AW752" s="214"/>
      <c r="AX752" s="214"/>
      <c r="AY752" s="7"/>
      <c r="AZ752" s="7"/>
      <c r="BA752" s="7"/>
      <c r="BB752" s="7"/>
      <c r="BC752" s="7"/>
      <c r="BD752" s="7"/>
    </row>
    <row r="753" spans="1:56" x14ac:dyDescent="0.25">
      <c r="A753" s="218">
        <v>7591</v>
      </c>
      <c r="B753" s="340" t="s">
        <v>787</v>
      </c>
      <c r="C753" s="411"/>
      <c r="D753" s="411"/>
      <c r="E753" s="411"/>
      <c r="F753" s="411"/>
      <c r="G753" s="411"/>
      <c r="H753" s="411"/>
      <c r="I753" s="411"/>
      <c r="J753" s="411"/>
      <c r="K753" s="411"/>
      <c r="L753" s="221"/>
      <c r="M753" s="196" t="s">
        <v>56</v>
      </c>
      <c r="N753" s="222">
        <f t="shared" si="233"/>
        <v>7591</v>
      </c>
      <c r="O753" s="233">
        <v>0</v>
      </c>
      <c r="P753" s="234">
        <v>0</v>
      </c>
      <c r="Q753" s="200"/>
      <c r="R753" s="199"/>
      <c r="S753" s="242">
        <f t="shared" si="237"/>
        <v>0</v>
      </c>
      <c r="T753" s="210">
        <f t="shared" si="238"/>
        <v>0</v>
      </c>
      <c r="U753" s="196"/>
      <c r="V753" s="225">
        <v>0</v>
      </c>
      <c r="W753" s="226">
        <v>0</v>
      </c>
      <c r="X753" s="227">
        <v>0</v>
      </c>
      <c r="Y753" s="226">
        <v>0</v>
      </c>
      <c r="Z753" s="227">
        <v>0</v>
      </c>
      <c r="AA753" s="228">
        <v>0</v>
      </c>
      <c r="AB753" s="196"/>
      <c r="AC753" s="233">
        <v>0</v>
      </c>
      <c r="AD753" s="234">
        <v>0</v>
      </c>
      <c r="AE753" s="302"/>
      <c r="AF753" s="224">
        <v>143531.81</v>
      </c>
      <c r="AG753" s="242">
        <f t="shared" si="239"/>
        <v>0</v>
      </c>
      <c r="AH753" s="210">
        <f t="shared" si="240"/>
        <v>143531.81</v>
      </c>
      <c r="AI753" s="196"/>
      <c r="AJ753" s="229">
        <f t="shared" si="243"/>
        <v>7591</v>
      </c>
      <c r="AK753" s="233">
        <v>0</v>
      </c>
      <c r="AL753" s="234">
        <v>0</v>
      </c>
      <c r="AM753" s="201">
        <f t="shared" si="236"/>
        <v>0</v>
      </c>
      <c r="AN753" s="209">
        <f t="shared" si="236"/>
        <v>143531.81</v>
      </c>
      <c r="AO753" s="242">
        <f t="shared" si="242"/>
        <v>0</v>
      </c>
      <c r="AP753" s="210">
        <f t="shared" si="242"/>
        <v>143531.81</v>
      </c>
      <c r="AQ753" s="7"/>
      <c r="AR753" s="211">
        <f t="shared" ref="AR753:AR761" si="245">+ROUND(+SUM(AK753-AL753)-SUM(O753-P753)-SUM(V753-W753)-SUM(AC753-AD753),2)</f>
        <v>0</v>
      </c>
      <c r="AS753" s="212">
        <f t="shared" si="231"/>
        <v>0</v>
      </c>
      <c r="AT753" s="213">
        <f t="shared" si="232"/>
        <v>0</v>
      </c>
      <c r="AU753" s="7"/>
      <c r="AV753" s="7"/>
      <c r="AW753" s="214"/>
      <c r="AX753" s="214"/>
      <c r="AY753" s="7"/>
      <c r="AZ753" s="7"/>
      <c r="BA753" s="7"/>
      <c r="BB753" s="7"/>
      <c r="BC753" s="7"/>
      <c r="BD753" s="7"/>
    </row>
    <row r="754" spans="1:56" x14ac:dyDescent="0.25">
      <c r="A754" s="218">
        <v>7595</v>
      </c>
      <c r="B754" s="340" t="s">
        <v>788</v>
      </c>
      <c r="C754" s="411"/>
      <c r="D754" s="411"/>
      <c r="E754" s="411"/>
      <c r="F754" s="411"/>
      <c r="G754" s="411"/>
      <c r="H754" s="411"/>
      <c r="I754" s="411"/>
      <c r="J754" s="411"/>
      <c r="K754" s="411"/>
      <c r="L754" s="221"/>
      <c r="M754" s="196" t="s">
        <v>56</v>
      </c>
      <c r="N754" s="222">
        <f t="shared" si="233"/>
        <v>7595</v>
      </c>
      <c r="O754" s="233">
        <v>0</v>
      </c>
      <c r="P754" s="234">
        <v>0</v>
      </c>
      <c r="Q754" s="200"/>
      <c r="R754" s="199"/>
      <c r="S754" s="242">
        <f t="shared" si="237"/>
        <v>0</v>
      </c>
      <c r="T754" s="210">
        <f t="shared" si="238"/>
        <v>0</v>
      </c>
      <c r="U754" s="196"/>
      <c r="V754" s="225">
        <v>0</v>
      </c>
      <c r="W754" s="226">
        <v>0</v>
      </c>
      <c r="X754" s="227">
        <v>0</v>
      </c>
      <c r="Y754" s="226">
        <v>0</v>
      </c>
      <c r="Z754" s="227">
        <v>0</v>
      </c>
      <c r="AA754" s="228">
        <v>0</v>
      </c>
      <c r="AB754" s="196"/>
      <c r="AC754" s="233">
        <v>0</v>
      </c>
      <c r="AD754" s="234">
        <v>0</v>
      </c>
      <c r="AE754" s="302"/>
      <c r="AF754" s="224">
        <v>207061.82</v>
      </c>
      <c r="AG754" s="242">
        <f t="shared" si="239"/>
        <v>0</v>
      </c>
      <c r="AH754" s="210">
        <f t="shared" si="240"/>
        <v>207061.82</v>
      </c>
      <c r="AI754" s="196"/>
      <c r="AJ754" s="229">
        <f t="shared" si="243"/>
        <v>7595</v>
      </c>
      <c r="AK754" s="233">
        <v>0</v>
      </c>
      <c r="AL754" s="234">
        <v>0</v>
      </c>
      <c r="AM754" s="201">
        <f t="shared" si="236"/>
        <v>0</v>
      </c>
      <c r="AN754" s="209">
        <f t="shared" si="236"/>
        <v>207061.82</v>
      </c>
      <c r="AO754" s="242">
        <f t="shared" si="242"/>
        <v>0</v>
      </c>
      <c r="AP754" s="210">
        <f t="shared" si="242"/>
        <v>207061.82</v>
      </c>
      <c r="AQ754" s="7"/>
      <c r="AR754" s="211">
        <f t="shared" si="245"/>
        <v>0</v>
      </c>
      <c r="AS754" s="212">
        <f t="shared" si="231"/>
        <v>0</v>
      </c>
      <c r="AT754" s="213">
        <f t="shared" si="232"/>
        <v>0</v>
      </c>
      <c r="AU754" s="7"/>
      <c r="AV754" s="7"/>
      <c r="AW754" s="214"/>
      <c r="AX754" s="214"/>
      <c r="AY754" s="7"/>
      <c r="AZ754" s="7"/>
      <c r="BA754" s="7"/>
      <c r="BB754" s="7"/>
      <c r="BC754" s="7"/>
      <c r="BD754" s="7"/>
    </row>
    <row r="755" spans="1:56" x14ac:dyDescent="0.25">
      <c r="A755" s="218">
        <v>7596</v>
      </c>
      <c r="B755" s="340" t="s">
        <v>789</v>
      </c>
      <c r="C755" s="411"/>
      <c r="D755" s="411"/>
      <c r="E755" s="411"/>
      <c r="F755" s="411"/>
      <c r="G755" s="411"/>
      <c r="H755" s="411"/>
      <c r="I755" s="411"/>
      <c r="J755" s="411"/>
      <c r="K755" s="411"/>
      <c r="L755" s="221"/>
      <c r="M755" s="196" t="s">
        <v>56</v>
      </c>
      <c r="N755" s="222">
        <f t="shared" si="233"/>
        <v>7596</v>
      </c>
      <c r="O755" s="233">
        <v>0</v>
      </c>
      <c r="P755" s="234">
        <v>0</v>
      </c>
      <c r="Q755" s="200"/>
      <c r="R755" s="199"/>
      <c r="S755" s="242">
        <f t="shared" si="237"/>
        <v>0</v>
      </c>
      <c r="T755" s="210">
        <f t="shared" si="238"/>
        <v>0</v>
      </c>
      <c r="U755" s="196"/>
      <c r="V755" s="225">
        <v>0</v>
      </c>
      <c r="W755" s="226">
        <v>0</v>
      </c>
      <c r="X755" s="227">
        <v>0</v>
      </c>
      <c r="Y755" s="226">
        <v>0</v>
      </c>
      <c r="Z755" s="227">
        <v>0</v>
      </c>
      <c r="AA755" s="228">
        <v>0</v>
      </c>
      <c r="AB755" s="196"/>
      <c r="AC755" s="233">
        <v>0</v>
      </c>
      <c r="AD755" s="234">
        <v>0</v>
      </c>
      <c r="AE755" s="200"/>
      <c r="AF755" s="199">
        <v>84388.74</v>
      </c>
      <c r="AG755" s="242">
        <f t="shared" si="239"/>
        <v>0</v>
      </c>
      <c r="AH755" s="210">
        <f t="shared" si="240"/>
        <v>84388.74</v>
      </c>
      <c r="AI755" s="196"/>
      <c r="AJ755" s="229">
        <f t="shared" si="243"/>
        <v>7596</v>
      </c>
      <c r="AK755" s="233">
        <v>0</v>
      </c>
      <c r="AL755" s="234">
        <v>0</v>
      </c>
      <c r="AM755" s="201">
        <f t="shared" si="236"/>
        <v>0</v>
      </c>
      <c r="AN755" s="209">
        <f t="shared" si="236"/>
        <v>84388.74</v>
      </c>
      <c r="AO755" s="242">
        <f t="shared" si="242"/>
        <v>0</v>
      </c>
      <c r="AP755" s="210">
        <f t="shared" si="242"/>
        <v>84388.74</v>
      </c>
      <c r="AQ755" s="7"/>
      <c r="AR755" s="211">
        <f t="shared" si="245"/>
        <v>0</v>
      </c>
      <c r="AS755" s="212">
        <f t="shared" si="231"/>
        <v>0</v>
      </c>
      <c r="AT755" s="213">
        <f t="shared" si="232"/>
        <v>0</v>
      </c>
      <c r="AU755" s="7"/>
      <c r="AV755" s="7"/>
      <c r="AW755" s="214"/>
      <c r="AX755" s="214"/>
      <c r="AY755" s="7"/>
      <c r="AZ755" s="7"/>
      <c r="BA755" s="7"/>
      <c r="BB755" s="7"/>
      <c r="BC755" s="7"/>
      <c r="BD755" s="7"/>
    </row>
    <row r="756" spans="1:56" ht="15.75" customHeight="1" x14ac:dyDescent="0.25">
      <c r="A756" s="218">
        <v>7597</v>
      </c>
      <c r="B756" s="340" t="s">
        <v>790</v>
      </c>
      <c r="C756" s="340"/>
      <c r="D756" s="340"/>
      <c r="E756" s="340"/>
      <c r="F756" s="340"/>
      <c r="G756" s="340"/>
      <c r="H756" s="340"/>
      <c r="I756" s="340"/>
      <c r="J756" s="340"/>
      <c r="K756" s="340"/>
      <c r="L756" s="221"/>
      <c r="M756" s="196" t="s">
        <v>56</v>
      </c>
      <c r="N756" s="222">
        <f t="shared" si="233"/>
        <v>7597</v>
      </c>
      <c r="O756" s="233">
        <v>0</v>
      </c>
      <c r="P756" s="234">
        <v>0</v>
      </c>
      <c r="Q756" s="200"/>
      <c r="R756" s="199"/>
      <c r="S756" s="242">
        <f t="shared" si="237"/>
        <v>0</v>
      </c>
      <c r="T756" s="210">
        <f t="shared" si="238"/>
        <v>0</v>
      </c>
      <c r="U756" s="196"/>
      <c r="V756" s="225">
        <v>0</v>
      </c>
      <c r="W756" s="226">
        <v>0</v>
      </c>
      <c r="X756" s="227">
        <v>0</v>
      </c>
      <c r="Y756" s="226">
        <v>0</v>
      </c>
      <c r="Z756" s="227">
        <v>0</v>
      </c>
      <c r="AA756" s="228">
        <v>0</v>
      </c>
      <c r="AB756" s="196"/>
      <c r="AC756" s="233">
        <v>0</v>
      </c>
      <c r="AD756" s="234">
        <v>0</v>
      </c>
      <c r="AE756" s="302"/>
      <c r="AF756" s="224">
        <v>52681.47</v>
      </c>
      <c r="AG756" s="242">
        <f t="shared" si="239"/>
        <v>0</v>
      </c>
      <c r="AH756" s="210">
        <f t="shared" si="240"/>
        <v>52681.47</v>
      </c>
      <c r="AI756" s="196"/>
      <c r="AJ756" s="229">
        <f t="shared" si="243"/>
        <v>7597</v>
      </c>
      <c r="AK756" s="233">
        <v>0</v>
      </c>
      <c r="AL756" s="234">
        <v>0</v>
      </c>
      <c r="AM756" s="201">
        <f t="shared" si="236"/>
        <v>0</v>
      </c>
      <c r="AN756" s="209">
        <f t="shared" si="236"/>
        <v>52681.47</v>
      </c>
      <c r="AO756" s="242">
        <f t="shared" si="242"/>
        <v>0</v>
      </c>
      <c r="AP756" s="210">
        <f t="shared" si="242"/>
        <v>52681.47</v>
      </c>
      <c r="AQ756" s="7"/>
      <c r="AR756" s="211">
        <f t="shared" si="245"/>
        <v>0</v>
      </c>
      <c r="AS756" s="212">
        <f t="shared" si="231"/>
        <v>0</v>
      </c>
      <c r="AT756" s="213">
        <f t="shared" si="232"/>
        <v>0</v>
      </c>
      <c r="AU756" s="7"/>
      <c r="AV756" s="7"/>
      <c r="AW756" s="214"/>
      <c r="AX756" s="214"/>
      <c r="AY756" s="7"/>
      <c r="AZ756" s="7"/>
      <c r="BA756" s="7"/>
      <c r="BB756" s="7"/>
      <c r="BC756" s="7"/>
      <c r="BD756" s="7"/>
    </row>
    <row r="757" spans="1:56" x14ac:dyDescent="0.25">
      <c r="A757" s="218">
        <v>7598</v>
      </c>
      <c r="B757" s="340" t="s">
        <v>791</v>
      </c>
      <c r="C757" s="411"/>
      <c r="D757" s="411"/>
      <c r="E757" s="411"/>
      <c r="F757" s="411"/>
      <c r="G757" s="411"/>
      <c r="H757" s="411"/>
      <c r="I757" s="411"/>
      <c r="J757" s="411"/>
      <c r="K757" s="411"/>
      <c r="L757" s="221"/>
      <c r="M757" s="196" t="s">
        <v>56</v>
      </c>
      <c r="N757" s="222">
        <f t="shared" si="233"/>
        <v>7598</v>
      </c>
      <c r="O757" s="233">
        <v>0</v>
      </c>
      <c r="P757" s="234">
        <v>0</v>
      </c>
      <c r="Q757" s="200"/>
      <c r="R757" s="199"/>
      <c r="S757" s="242">
        <f t="shared" si="237"/>
        <v>0</v>
      </c>
      <c r="T757" s="210">
        <f t="shared" si="238"/>
        <v>0</v>
      </c>
      <c r="U757" s="196"/>
      <c r="V757" s="225">
        <v>0</v>
      </c>
      <c r="W757" s="226">
        <v>0</v>
      </c>
      <c r="X757" s="227">
        <v>0</v>
      </c>
      <c r="Y757" s="226">
        <v>0</v>
      </c>
      <c r="Z757" s="227">
        <v>0</v>
      </c>
      <c r="AA757" s="228">
        <v>0</v>
      </c>
      <c r="AB757" s="196"/>
      <c r="AC757" s="233">
        <v>0</v>
      </c>
      <c r="AD757" s="234">
        <v>0</v>
      </c>
      <c r="AE757" s="302">
        <v>487663.84</v>
      </c>
      <c r="AF757" s="224"/>
      <c r="AG757" s="242">
        <f t="shared" si="239"/>
        <v>487663.84</v>
      </c>
      <c r="AH757" s="210">
        <f t="shared" si="240"/>
        <v>0</v>
      </c>
      <c r="AI757" s="196"/>
      <c r="AJ757" s="229">
        <f t="shared" si="243"/>
        <v>7598</v>
      </c>
      <c r="AK757" s="233">
        <v>0</v>
      </c>
      <c r="AL757" s="234">
        <v>0</v>
      </c>
      <c r="AM757" s="201">
        <f t="shared" si="236"/>
        <v>487663.84</v>
      </c>
      <c r="AN757" s="209">
        <f t="shared" si="236"/>
        <v>0</v>
      </c>
      <c r="AO757" s="242">
        <f t="shared" si="242"/>
        <v>487663.84</v>
      </c>
      <c r="AP757" s="210">
        <f t="shared" si="242"/>
        <v>0</v>
      </c>
      <c r="AQ757" s="7"/>
      <c r="AR757" s="211">
        <f t="shared" si="245"/>
        <v>0</v>
      </c>
      <c r="AS757" s="212">
        <f t="shared" si="231"/>
        <v>0</v>
      </c>
      <c r="AT757" s="213">
        <f t="shared" si="232"/>
        <v>0</v>
      </c>
      <c r="AU757" s="7"/>
      <c r="AV757" s="7"/>
      <c r="AW757" s="214"/>
      <c r="AX757" s="214"/>
      <c r="AY757" s="7"/>
      <c r="AZ757" s="7"/>
      <c r="BA757" s="7"/>
      <c r="BB757" s="7"/>
      <c r="BC757" s="7"/>
      <c r="BD757" s="7"/>
    </row>
    <row r="758" spans="1:56" x14ac:dyDescent="0.25">
      <c r="A758" s="218">
        <v>7599</v>
      </c>
      <c r="B758" s="340" t="s">
        <v>792</v>
      </c>
      <c r="C758" s="411"/>
      <c r="D758" s="411"/>
      <c r="E758" s="411"/>
      <c r="F758" s="411"/>
      <c r="G758" s="411"/>
      <c r="H758" s="411"/>
      <c r="I758" s="411"/>
      <c r="J758" s="411"/>
      <c r="K758" s="411"/>
      <c r="L758" s="221"/>
      <c r="M758" s="196" t="s">
        <v>56</v>
      </c>
      <c r="N758" s="222">
        <f t="shared" si="233"/>
        <v>7599</v>
      </c>
      <c r="O758" s="233">
        <v>0</v>
      </c>
      <c r="P758" s="234">
        <v>0</v>
      </c>
      <c r="Q758" s="200"/>
      <c r="R758" s="199"/>
      <c r="S758" s="242">
        <f t="shared" si="237"/>
        <v>0</v>
      </c>
      <c r="T758" s="210">
        <f t="shared" si="238"/>
        <v>0</v>
      </c>
      <c r="U758" s="196"/>
      <c r="V758" s="225">
        <v>0</v>
      </c>
      <c r="W758" s="226">
        <v>0</v>
      </c>
      <c r="X758" s="227">
        <v>0</v>
      </c>
      <c r="Y758" s="226">
        <v>0</v>
      </c>
      <c r="Z758" s="227">
        <v>0</v>
      </c>
      <c r="AA758" s="228">
        <v>0</v>
      </c>
      <c r="AB758" s="196"/>
      <c r="AC758" s="233">
        <v>0</v>
      </c>
      <c r="AD758" s="234">
        <v>0</v>
      </c>
      <c r="AE758" s="200"/>
      <c r="AF758" s="199"/>
      <c r="AG758" s="242">
        <f t="shared" si="239"/>
        <v>0</v>
      </c>
      <c r="AH758" s="210">
        <f t="shared" si="240"/>
        <v>0</v>
      </c>
      <c r="AI758" s="196"/>
      <c r="AJ758" s="229">
        <f t="shared" si="243"/>
        <v>7599</v>
      </c>
      <c r="AK758" s="233">
        <v>0</v>
      </c>
      <c r="AL758" s="234">
        <v>0</v>
      </c>
      <c r="AM758" s="201">
        <f t="shared" si="236"/>
        <v>0</v>
      </c>
      <c r="AN758" s="209">
        <f t="shared" si="236"/>
        <v>0</v>
      </c>
      <c r="AO758" s="242">
        <f t="shared" si="242"/>
        <v>0</v>
      </c>
      <c r="AP758" s="210">
        <f t="shared" si="242"/>
        <v>0</v>
      </c>
      <c r="AQ758" s="7"/>
      <c r="AR758" s="211">
        <f t="shared" si="245"/>
        <v>0</v>
      </c>
      <c r="AS758" s="212">
        <f t="shared" si="231"/>
        <v>0</v>
      </c>
      <c r="AT758" s="213">
        <f t="shared" si="232"/>
        <v>0</v>
      </c>
      <c r="AU758" s="7"/>
      <c r="AV758" s="7"/>
      <c r="AW758" s="214"/>
      <c r="AX758" s="214"/>
      <c r="AY758" s="7"/>
      <c r="AZ758" s="7"/>
      <c r="BA758" s="7"/>
      <c r="BB758" s="7"/>
      <c r="BC758" s="7"/>
      <c r="BD758" s="7"/>
    </row>
    <row r="759" spans="1:56" x14ac:dyDescent="0.25">
      <c r="A759" s="218">
        <v>7600</v>
      </c>
      <c r="B759" s="352" t="s">
        <v>793</v>
      </c>
      <c r="C759" s="397"/>
      <c r="D759" s="397"/>
      <c r="E759" s="397"/>
      <c r="F759" s="397"/>
      <c r="G759" s="397"/>
      <c r="H759" s="397"/>
      <c r="I759" s="397"/>
      <c r="J759" s="397"/>
      <c r="K759" s="397"/>
      <c r="L759" s="221"/>
      <c r="M759" s="196" t="s">
        <v>56</v>
      </c>
      <c r="N759" s="222">
        <f t="shared" si="233"/>
        <v>7600</v>
      </c>
      <c r="O759" s="233">
        <v>0</v>
      </c>
      <c r="P759" s="234">
        <v>0</v>
      </c>
      <c r="Q759" s="200"/>
      <c r="R759" s="199"/>
      <c r="S759" s="242">
        <f t="shared" si="237"/>
        <v>0</v>
      </c>
      <c r="T759" s="210">
        <f t="shared" si="238"/>
        <v>0</v>
      </c>
      <c r="U759" s="196"/>
      <c r="V759" s="225">
        <v>0</v>
      </c>
      <c r="W759" s="226">
        <v>0</v>
      </c>
      <c r="X759" s="227">
        <v>0</v>
      </c>
      <c r="Y759" s="226">
        <v>0</v>
      </c>
      <c r="Z759" s="227">
        <v>0</v>
      </c>
      <c r="AA759" s="228">
        <v>0</v>
      </c>
      <c r="AB759" s="196"/>
      <c r="AC759" s="233">
        <v>0</v>
      </c>
      <c r="AD759" s="234">
        <v>0</v>
      </c>
      <c r="AE759" s="200"/>
      <c r="AF759" s="224"/>
      <c r="AG759" s="242">
        <f t="shared" si="239"/>
        <v>0</v>
      </c>
      <c r="AH759" s="210">
        <f t="shared" si="240"/>
        <v>0</v>
      </c>
      <c r="AI759" s="196"/>
      <c r="AJ759" s="229">
        <f t="shared" si="243"/>
        <v>7600</v>
      </c>
      <c r="AK759" s="233">
        <v>0</v>
      </c>
      <c r="AL759" s="234">
        <v>0</v>
      </c>
      <c r="AM759" s="201">
        <f t="shared" si="236"/>
        <v>0</v>
      </c>
      <c r="AN759" s="209">
        <f t="shared" si="236"/>
        <v>0</v>
      </c>
      <c r="AO759" s="242">
        <f t="shared" si="242"/>
        <v>0</v>
      </c>
      <c r="AP759" s="210">
        <f t="shared" si="242"/>
        <v>0</v>
      </c>
      <c r="AQ759" s="7"/>
      <c r="AR759" s="211">
        <f t="shared" si="245"/>
        <v>0</v>
      </c>
      <c r="AS759" s="212">
        <f t="shared" si="231"/>
        <v>0</v>
      </c>
      <c r="AT759" s="213">
        <f t="shared" si="232"/>
        <v>0</v>
      </c>
      <c r="AU759" s="7"/>
      <c r="AV759" s="7"/>
      <c r="AW759" s="214"/>
      <c r="AX759" s="214"/>
      <c r="AY759" s="7"/>
      <c r="AZ759" s="7"/>
      <c r="BA759" s="7"/>
      <c r="BB759" s="7"/>
      <c r="BC759" s="7"/>
      <c r="BD759" s="7"/>
    </row>
    <row r="760" spans="1:56" x14ac:dyDescent="0.25">
      <c r="A760" s="218">
        <v>7601</v>
      </c>
      <c r="B760" s="876" t="s">
        <v>794</v>
      </c>
      <c r="C760" s="885"/>
      <c r="D760" s="885"/>
      <c r="E760" s="885"/>
      <c r="F760" s="885"/>
      <c r="G760" s="885"/>
      <c r="H760" s="885"/>
      <c r="I760" s="885"/>
      <c r="J760" s="885"/>
      <c r="K760" s="397"/>
      <c r="L760" s="221"/>
      <c r="M760" s="196" t="s">
        <v>56</v>
      </c>
      <c r="N760" s="222">
        <f t="shared" si="233"/>
        <v>7601</v>
      </c>
      <c r="O760" s="233">
        <v>0</v>
      </c>
      <c r="P760" s="234">
        <v>0</v>
      </c>
      <c r="Q760" s="200"/>
      <c r="R760" s="199"/>
      <c r="S760" s="242">
        <f t="shared" si="237"/>
        <v>0</v>
      </c>
      <c r="T760" s="210">
        <f t="shared" si="238"/>
        <v>0</v>
      </c>
      <c r="U760" s="196"/>
      <c r="V760" s="225">
        <v>0</v>
      </c>
      <c r="W760" s="226">
        <v>0</v>
      </c>
      <c r="X760" s="227">
        <v>0</v>
      </c>
      <c r="Y760" s="226">
        <v>0</v>
      </c>
      <c r="Z760" s="227">
        <v>0</v>
      </c>
      <c r="AA760" s="228">
        <v>0</v>
      </c>
      <c r="AB760" s="196"/>
      <c r="AC760" s="233">
        <v>0</v>
      </c>
      <c r="AD760" s="234">
        <v>0</v>
      </c>
      <c r="AE760" s="235">
        <v>0</v>
      </c>
      <c r="AF760" s="234">
        <v>0</v>
      </c>
      <c r="AG760" s="242">
        <f t="shared" si="239"/>
        <v>0</v>
      </c>
      <c r="AH760" s="210">
        <f t="shared" si="240"/>
        <v>0</v>
      </c>
      <c r="AI760" s="196"/>
      <c r="AJ760" s="229">
        <f t="shared" si="243"/>
        <v>7601</v>
      </c>
      <c r="AK760" s="233">
        <v>0</v>
      </c>
      <c r="AL760" s="234">
        <v>0</v>
      </c>
      <c r="AM760" s="201">
        <f t="shared" si="236"/>
        <v>0</v>
      </c>
      <c r="AN760" s="209">
        <f t="shared" si="236"/>
        <v>0</v>
      </c>
      <c r="AO760" s="242">
        <f t="shared" si="242"/>
        <v>0</v>
      </c>
      <c r="AP760" s="210">
        <f t="shared" si="242"/>
        <v>0</v>
      </c>
      <c r="AQ760" s="7"/>
      <c r="AR760" s="211">
        <f t="shared" si="245"/>
        <v>0</v>
      </c>
      <c r="AS760" s="212">
        <f t="shared" si="231"/>
        <v>0</v>
      </c>
      <c r="AT760" s="213">
        <f t="shared" si="232"/>
        <v>0</v>
      </c>
      <c r="AU760" s="7"/>
      <c r="AV760" s="7"/>
      <c r="AW760" s="214"/>
      <c r="AX760" s="237">
        <f>+IF(OR(AC760&lt;&gt;0,AD760&lt;&gt;0,AE760&lt;&gt;0,AF760&lt;&gt;0,AG760&lt;&gt;0,AH760&lt;&gt;0),+IF(ABS(AC760+AE760)-ABS(AD760+AF760)&lt;&gt;0,ABS(AC760+AE760)-ABS(AD760+AF760),1),0)</f>
        <v>0</v>
      </c>
      <c r="AY760" s="7"/>
      <c r="AZ760" s="7"/>
      <c r="BA760" s="7"/>
      <c r="BB760" s="7"/>
      <c r="BC760" s="7"/>
      <c r="BD760" s="7"/>
    </row>
    <row r="761" spans="1:56" x14ac:dyDescent="0.25">
      <c r="A761" s="218">
        <v>7602</v>
      </c>
      <c r="B761" s="352" t="s">
        <v>795</v>
      </c>
      <c r="C761" s="397"/>
      <c r="D761" s="397"/>
      <c r="E761" s="397"/>
      <c r="F761" s="397"/>
      <c r="G761" s="397"/>
      <c r="H761" s="397"/>
      <c r="I761" s="397"/>
      <c r="J761" s="397"/>
      <c r="K761" s="397"/>
      <c r="L761" s="221"/>
      <c r="M761" s="196" t="s">
        <v>56</v>
      </c>
      <c r="N761" s="222">
        <f t="shared" si="233"/>
        <v>7602</v>
      </c>
      <c r="O761" s="233">
        <v>0</v>
      </c>
      <c r="P761" s="234">
        <v>0</v>
      </c>
      <c r="Q761" s="200"/>
      <c r="R761" s="199"/>
      <c r="S761" s="242">
        <f t="shared" si="237"/>
        <v>0</v>
      </c>
      <c r="T761" s="210">
        <f t="shared" si="238"/>
        <v>0</v>
      </c>
      <c r="U761" s="196"/>
      <c r="V761" s="225">
        <v>0</v>
      </c>
      <c r="W761" s="226">
        <v>0</v>
      </c>
      <c r="X761" s="227">
        <v>0</v>
      </c>
      <c r="Y761" s="226">
        <v>0</v>
      </c>
      <c r="Z761" s="227">
        <v>0</v>
      </c>
      <c r="AA761" s="228">
        <v>0</v>
      </c>
      <c r="AB761" s="196"/>
      <c r="AC761" s="233">
        <v>0</v>
      </c>
      <c r="AD761" s="234">
        <v>0</v>
      </c>
      <c r="AE761" s="302"/>
      <c r="AF761" s="224"/>
      <c r="AG761" s="242">
        <f t="shared" si="239"/>
        <v>0</v>
      </c>
      <c r="AH761" s="210">
        <f t="shared" si="240"/>
        <v>0</v>
      </c>
      <c r="AI761" s="196"/>
      <c r="AJ761" s="229">
        <f t="shared" si="243"/>
        <v>7602</v>
      </c>
      <c r="AK761" s="233">
        <v>0</v>
      </c>
      <c r="AL761" s="234">
        <v>0</v>
      </c>
      <c r="AM761" s="201">
        <f t="shared" si="236"/>
        <v>0</v>
      </c>
      <c r="AN761" s="209">
        <f t="shared" si="236"/>
        <v>0</v>
      </c>
      <c r="AO761" s="242">
        <f t="shared" si="242"/>
        <v>0</v>
      </c>
      <c r="AP761" s="210">
        <f t="shared" si="242"/>
        <v>0</v>
      </c>
      <c r="AQ761" s="7"/>
      <c r="AR761" s="211">
        <f t="shared" si="245"/>
        <v>0</v>
      </c>
      <c r="AS761" s="212">
        <f t="shared" si="231"/>
        <v>0</v>
      </c>
      <c r="AT761" s="213">
        <f t="shared" si="232"/>
        <v>0</v>
      </c>
      <c r="AU761" s="7"/>
      <c r="AV761" s="7"/>
      <c r="AW761" s="214"/>
      <c r="AX761" s="214"/>
      <c r="AY761" s="7"/>
      <c r="AZ761" s="7"/>
      <c r="BA761" s="7"/>
      <c r="BB761" s="7"/>
      <c r="BC761" s="7"/>
      <c r="BD761" s="7"/>
    </row>
    <row r="762" spans="1:56" x14ac:dyDescent="0.25">
      <c r="A762" s="218">
        <v>7603</v>
      </c>
      <c r="B762" s="876" t="s">
        <v>796</v>
      </c>
      <c r="C762" s="877"/>
      <c r="D762" s="877"/>
      <c r="E762" s="877"/>
      <c r="F762" s="877"/>
      <c r="G762" s="877"/>
      <c r="H762" s="877"/>
      <c r="I762" s="877"/>
      <c r="J762" s="877"/>
      <c r="K762" s="877"/>
      <c r="L762" s="221"/>
      <c r="M762" s="196" t="s">
        <v>56</v>
      </c>
      <c r="N762" s="222">
        <f>+A762</f>
        <v>7603</v>
      </c>
      <c r="O762" s="233">
        <v>0</v>
      </c>
      <c r="P762" s="234">
        <v>0</v>
      </c>
      <c r="Q762" s="235">
        <v>0</v>
      </c>
      <c r="R762" s="234">
        <v>0</v>
      </c>
      <c r="S762" s="242">
        <f t="shared" si="237"/>
        <v>0</v>
      </c>
      <c r="T762" s="210">
        <f t="shared" si="238"/>
        <v>0</v>
      </c>
      <c r="U762" s="196"/>
      <c r="V762" s="225">
        <v>0</v>
      </c>
      <c r="W762" s="226">
        <v>0</v>
      </c>
      <c r="X762" s="227">
        <v>0</v>
      </c>
      <c r="Y762" s="226">
        <v>0</v>
      </c>
      <c r="Z762" s="227">
        <v>0</v>
      </c>
      <c r="AA762" s="228">
        <v>0</v>
      </c>
      <c r="AB762" s="196"/>
      <c r="AC762" s="233">
        <v>0</v>
      </c>
      <c r="AD762" s="234">
        <v>0</v>
      </c>
      <c r="AE762" s="200"/>
      <c r="AF762" s="199"/>
      <c r="AG762" s="242">
        <f t="shared" si="239"/>
        <v>0</v>
      </c>
      <c r="AH762" s="210">
        <f t="shared" si="240"/>
        <v>0</v>
      </c>
      <c r="AI762" s="196"/>
      <c r="AJ762" s="229">
        <f>+N762</f>
        <v>7603</v>
      </c>
      <c r="AK762" s="233">
        <v>0</v>
      </c>
      <c r="AL762" s="234">
        <v>0</v>
      </c>
      <c r="AM762" s="201">
        <f>+ROUND(+Q762+X762+AE762,2)</f>
        <v>0</v>
      </c>
      <c r="AN762" s="209">
        <f>+ROUND(+R762+Y762+AF762,2)</f>
        <v>0</v>
      </c>
      <c r="AO762" s="242">
        <f t="shared" si="242"/>
        <v>0</v>
      </c>
      <c r="AP762" s="210">
        <f t="shared" si="242"/>
        <v>0</v>
      </c>
      <c r="AQ762" s="7"/>
      <c r="AR762" s="211">
        <f>+ROUND(+SUM(AK762-AL762)-SUM(O762-P762)-SUM(V762-W762)-SUM(AC762-AD762),2)</f>
        <v>0</v>
      </c>
      <c r="AS762" s="212">
        <f>+ROUND(+SUM(AM762-AN762)-SUM(Q762-R762)-SUM(X762-Y762)-SUM(AE762-AF762),2)</f>
        <v>0</v>
      </c>
      <c r="AT762" s="213">
        <f>+ROUND(+SUM(AO762-AP762)-SUM(S762-T762)-SUM(Z762-AA762)-SUM(AG762-AH762),2)</f>
        <v>0</v>
      </c>
      <c r="AU762" s="7"/>
      <c r="AV762" s="237">
        <f>+IF(OR(O762&lt;&gt;0,P762&lt;&gt;0,Q762&lt;&gt;0,R762&lt;&gt;0,S762&lt;&gt;0,T762&lt;&gt;0),+IF(ABS(O762+Q762)-ABS(P762+R762)&lt;&gt;0,ABS(O762+Q762)-ABS(P762+R762),1),0)</f>
        <v>0</v>
      </c>
      <c r="AW762" s="214"/>
      <c r="AX762" s="214"/>
      <c r="AY762" s="7"/>
      <c r="AZ762" s="7"/>
      <c r="BA762" s="7"/>
      <c r="BB762" s="7"/>
      <c r="BC762" s="7"/>
      <c r="BD762" s="7"/>
    </row>
    <row r="763" spans="1:56" x14ac:dyDescent="0.25">
      <c r="A763" s="218">
        <v>7609</v>
      </c>
      <c r="B763" s="340" t="s">
        <v>797</v>
      </c>
      <c r="C763" s="411"/>
      <c r="D763" s="411"/>
      <c r="E763" s="411"/>
      <c r="F763" s="411"/>
      <c r="G763" s="411"/>
      <c r="H763" s="411"/>
      <c r="I763" s="411"/>
      <c r="J763" s="411"/>
      <c r="K763" s="411"/>
      <c r="L763" s="221"/>
      <c r="M763" s="196" t="s">
        <v>56</v>
      </c>
      <c r="N763" s="222">
        <f>+A763</f>
        <v>7609</v>
      </c>
      <c r="O763" s="233">
        <v>0</v>
      </c>
      <c r="P763" s="234">
        <v>0</v>
      </c>
      <c r="Q763" s="235">
        <v>0</v>
      </c>
      <c r="R763" s="234">
        <v>0</v>
      </c>
      <c r="S763" s="242">
        <f t="shared" si="237"/>
        <v>0</v>
      </c>
      <c r="T763" s="210">
        <f t="shared" si="238"/>
        <v>0</v>
      </c>
      <c r="U763" s="196"/>
      <c r="V763" s="225">
        <v>0</v>
      </c>
      <c r="W763" s="226">
        <v>0</v>
      </c>
      <c r="X763" s="227">
        <v>0</v>
      </c>
      <c r="Y763" s="226">
        <v>0</v>
      </c>
      <c r="Z763" s="227">
        <v>0</v>
      </c>
      <c r="AA763" s="228">
        <v>0</v>
      </c>
      <c r="AB763" s="196"/>
      <c r="AC763" s="233">
        <v>0</v>
      </c>
      <c r="AD763" s="234">
        <v>0</v>
      </c>
      <c r="AE763" s="200"/>
      <c r="AF763" s="199">
        <v>-8154783.4500000002</v>
      </c>
      <c r="AG763" s="242">
        <f t="shared" si="239"/>
        <v>0</v>
      </c>
      <c r="AH763" s="210">
        <f t="shared" si="240"/>
        <v>-8154783.4500000002</v>
      </c>
      <c r="AI763" s="196"/>
      <c r="AJ763" s="229">
        <f>+N763</f>
        <v>7609</v>
      </c>
      <c r="AK763" s="233">
        <v>0</v>
      </c>
      <c r="AL763" s="234">
        <v>0</v>
      </c>
      <c r="AM763" s="201">
        <f>+ROUND(+Q763+X763+AE763,2)</f>
        <v>0</v>
      </c>
      <c r="AN763" s="209">
        <f>+ROUND(+R763+Y763+AF763,2)</f>
        <v>-8154783.4500000002</v>
      </c>
      <c r="AO763" s="242">
        <f t="shared" si="242"/>
        <v>0</v>
      </c>
      <c r="AP763" s="210">
        <f t="shared" si="242"/>
        <v>-8154783.4500000002</v>
      </c>
      <c r="AQ763" s="7"/>
      <c r="AR763" s="211">
        <f>+ROUND(+SUM(AK763-AL763)-SUM(O763-P763)-SUM(V763-W763)-SUM(AC763-AD763),2)</f>
        <v>0</v>
      </c>
      <c r="AS763" s="212">
        <f>+ROUND(+SUM(AM763-AN763)-SUM(Q763-R763)-SUM(X763-Y763)-SUM(AE763-AF763),2)</f>
        <v>0</v>
      </c>
      <c r="AT763" s="213">
        <f>+ROUND(+SUM(AO763-AP763)-SUM(S763-T763)-SUM(Z763-AA763)-SUM(AG763-AH763),2)</f>
        <v>0</v>
      </c>
      <c r="AU763" s="7"/>
      <c r="AV763" s="237">
        <f>+IF(OR(O763&lt;&gt;0,P763&lt;&gt;0,Q763&lt;&gt;0,R763&lt;&gt;0,S763&lt;&gt;0,T763&lt;&gt;0),+IF(ABS(O763+Q763)-ABS(P763+R763)&lt;&gt;0,ABS(O763+Q763)-ABS(P763+R763),1),0)</f>
        <v>0</v>
      </c>
      <c r="AW763" s="214"/>
      <c r="AX763" s="214"/>
      <c r="AY763" s="7"/>
      <c r="AZ763" s="7"/>
      <c r="BA763" s="7"/>
      <c r="BB763" s="7"/>
      <c r="BC763" s="7"/>
      <c r="BD763" s="7"/>
    </row>
    <row r="764" spans="1:56" x14ac:dyDescent="0.25">
      <c r="A764" s="218">
        <v>7612</v>
      </c>
      <c r="B764" s="220" t="s">
        <v>798</v>
      </c>
      <c r="C764" s="220"/>
      <c r="D764" s="220"/>
      <c r="E764" s="220"/>
      <c r="F764" s="220"/>
      <c r="G764" s="220"/>
      <c r="H764" s="220"/>
      <c r="I764" s="220"/>
      <c r="J764" s="220"/>
      <c r="K764" s="220"/>
      <c r="L764" s="221"/>
      <c r="M764" s="196" t="s">
        <v>56</v>
      </c>
      <c r="N764" s="222">
        <f t="shared" si="233"/>
        <v>7612</v>
      </c>
      <c r="O764" s="233">
        <v>0</v>
      </c>
      <c r="P764" s="234">
        <v>0</v>
      </c>
      <c r="Q764" s="200"/>
      <c r="R764" s="199"/>
      <c r="S764" s="242">
        <f t="shared" si="237"/>
        <v>0</v>
      </c>
      <c r="T764" s="210">
        <f t="shared" si="238"/>
        <v>0</v>
      </c>
      <c r="U764" s="196"/>
      <c r="V764" s="225">
        <v>0</v>
      </c>
      <c r="W764" s="226">
        <v>0</v>
      </c>
      <c r="X764" s="227">
        <v>0</v>
      </c>
      <c r="Y764" s="226">
        <v>0</v>
      </c>
      <c r="Z764" s="227">
        <v>0</v>
      </c>
      <c r="AA764" s="228">
        <v>0</v>
      </c>
      <c r="AB764" s="196"/>
      <c r="AC764" s="233">
        <v>0</v>
      </c>
      <c r="AD764" s="234">
        <v>0</v>
      </c>
      <c r="AE764" s="302">
        <v>410466702.77999997</v>
      </c>
      <c r="AF764" s="224"/>
      <c r="AG764" s="242">
        <f t="shared" si="239"/>
        <v>410466702.77999997</v>
      </c>
      <c r="AH764" s="210">
        <f t="shared" si="240"/>
        <v>0</v>
      </c>
      <c r="AI764" s="196"/>
      <c r="AJ764" s="229">
        <f t="shared" si="243"/>
        <v>7612</v>
      </c>
      <c r="AK764" s="233">
        <v>0</v>
      </c>
      <c r="AL764" s="234">
        <v>0</v>
      </c>
      <c r="AM764" s="201">
        <f t="shared" si="236"/>
        <v>410466702.77999997</v>
      </c>
      <c r="AN764" s="209">
        <f t="shared" si="236"/>
        <v>0</v>
      </c>
      <c r="AO764" s="242">
        <f t="shared" si="242"/>
        <v>410466702.77999997</v>
      </c>
      <c r="AP764" s="210">
        <f t="shared" si="242"/>
        <v>0</v>
      </c>
      <c r="AQ764" s="7"/>
      <c r="AR764" s="211">
        <f t="shared" si="230"/>
        <v>0</v>
      </c>
      <c r="AS764" s="212">
        <f t="shared" si="231"/>
        <v>0</v>
      </c>
      <c r="AT764" s="213">
        <f t="shared" si="232"/>
        <v>0</v>
      </c>
      <c r="AU764" s="7"/>
      <c r="AV764" s="7"/>
      <c r="AW764" s="214"/>
      <c r="AX764" s="214"/>
      <c r="AY764" s="7"/>
      <c r="AZ764" s="7"/>
      <c r="BA764" s="7"/>
      <c r="BB764" s="7"/>
      <c r="BC764" s="7"/>
      <c r="BD764" s="7"/>
    </row>
    <row r="765" spans="1:56" x14ac:dyDescent="0.25">
      <c r="A765" s="218">
        <v>7613</v>
      </c>
      <c r="B765" s="340" t="s">
        <v>799</v>
      </c>
      <c r="C765" s="411"/>
      <c r="D765" s="411"/>
      <c r="E765" s="411"/>
      <c r="F765" s="411"/>
      <c r="G765" s="411"/>
      <c r="H765" s="411"/>
      <c r="I765" s="411"/>
      <c r="J765" s="411"/>
      <c r="K765" s="411"/>
      <c r="L765" s="221"/>
      <c r="M765" s="196" t="s">
        <v>56</v>
      </c>
      <c r="N765" s="222">
        <f t="shared" si="233"/>
        <v>7613</v>
      </c>
      <c r="O765" s="233">
        <v>0</v>
      </c>
      <c r="P765" s="234">
        <v>0</v>
      </c>
      <c r="Q765" s="200"/>
      <c r="R765" s="199"/>
      <c r="S765" s="242">
        <f t="shared" si="237"/>
        <v>0</v>
      </c>
      <c r="T765" s="210">
        <f t="shared" si="238"/>
        <v>0</v>
      </c>
      <c r="U765" s="196"/>
      <c r="V765" s="225">
        <v>0</v>
      </c>
      <c r="W765" s="226">
        <v>0</v>
      </c>
      <c r="X765" s="227">
        <v>0</v>
      </c>
      <c r="Y765" s="226">
        <v>0</v>
      </c>
      <c r="Z765" s="227">
        <v>0</v>
      </c>
      <c r="AA765" s="228">
        <v>0</v>
      </c>
      <c r="AB765" s="196"/>
      <c r="AC765" s="233">
        <v>0</v>
      </c>
      <c r="AD765" s="234">
        <v>0</v>
      </c>
      <c r="AE765" s="302"/>
      <c r="AF765" s="224"/>
      <c r="AG765" s="242">
        <f t="shared" si="239"/>
        <v>0</v>
      </c>
      <c r="AH765" s="210">
        <f t="shared" si="240"/>
        <v>0</v>
      </c>
      <c r="AI765" s="196"/>
      <c r="AJ765" s="229">
        <f t="shared" si="243"/>
        <v>7613</v>
      </c>
      <c r="AK765" s="233">
        <v>0</v>
      </c>
      <c r="AL765" s="234">
        <v>0</v>
      </c>
      <c r="AM765" s="201">
        <f t="shared" si="236"/>
        <v>0</v>
      </c>
      <c r="AN765" s="209">
        <f t="shared" si="236"/>
        <v>0</v>
      </c>
      <c r="AO765" s="242">
        <f t="shared" si="242"/>
        <v>0</v>
      </c>
      <c r="AP765" s="210">
        <f t="shared" si="242"/>
        <v>0</v>
      </c>
      <c r="AQ765" s="7"/>
      <c r="AR765" s="211">
        <f t="shared" si="230"/>
        <v>0</v>
      </c>
      <c r="AS765" s="212">
        <f t="shared" si="231"/>
        <v>0</v>
      </c>
      <c r="AT765" s="213">
        <f t="shared" si="232"/>
        <v>0</v>
      </c>
      <c r="AU765" s="7"/>
      <c r="AV765" s="7"/>
      <c r="AW765" s="214"/>
      <c r="AX765" s="214"/>
      <c r="AY765" s="7"/>
      <c r="AZ765" s="7"/>
      <c r="BA765" s="7"/>
      <c r="BB765" s="7"/>
      <c r="BC765" s="7"/>
      <c r="BD765" s="7"/>
    </row>
    <row r="766" spans="1:56" x14ac:dyDescent="0.25">
      <c r="A766" s="218">
        <v>7614</v>
      </c>
      <c r="B766" s="340" t="s">
        <v>800</v>
      </c>
      <c r="C766" s="411"/>
      <c r="D766" s="411"/>
      <c r="E766" s="411"/>
      <c r="F766" s="411"/>
      <c r="G766" s="411"/>
      <c r="H766" s="411"/>
      <c r="I766" s="411"/>
      <c r="J766" s="411"/>
      <c r="K766" s="411"/>
      <c r="L766" s="221"/>
      <c r="M766" s="196" t="s">
        <v>56</v>
      </c>
      <c r="N766" s="222">
        <f t="shared" si="233"/>
        <v>7614</v>
      </c>
      <c r="O766" s="233">
        <v>0</v>
      </c>
      <c r="P766" s="234">
        <v>0</v>
      </c>
      <c r="Q766" s="200"/>
      <c r="R766" s="199"/>
      <c r="S766" s="242">
        <f t="shared" si="237"/>
        <v>0</v>
      </c>
      <c r="T766" s="210">
        <f t="shared" si="238"/>
        <v>0</v>
      </c>
      <c r="U766" s="196"/>
      <c r="V766" s="225">
        <v>0</v>
      </c>
      <c r="W766" s="226">
        <v>0</v>
      </c>
      <c r="X766" s="227">
        <v>0</v>
      </c>
      <c r="Y766" s="226">
        <v>0</v>
      </c>
      <c r="Z766" s="227">
        <v>0</v>
      </c>
      <c r="AA766" s="228">
        <v>0</v>
      </c>
      <c r="AB766" s="196"/>
      <c r="AC766" s="233">
        <v>0</v>
      </c>
      <c r="AD766" s="234">
        <v>0</v>
      </c>
      <c r="AE766" s="200"/>
      <c r="AF766" s="199"/>
      <c r="AG766" s="242">
        <f t="shared" si="239"/>
        <v>0</v>
      </c>
      <c r="AH766" s="210">
        <f t="shared" si="240"/>
        <v>0</v>
      </c>
      <c r="AI766" s="196"/>
      <c r="AJ766" s="229">
        <f t="shared" si="243"/>
        <v>7614</v>
      </c>
      <c r="AK766" s="233">
        <v>0</v>
      </c>
      <c r="AL766" s="234">
        <v>0</v>
      </c>
      <c r="AM766" s="201">
        <f t="shared" si="236"/>
        <v>0</v>
      </c>
      <c r="AN766" s="209">
        <f t="shared" si="236"/>
        <v>0</v>
      </c>
      <c r="AO766" s="242">
        <f t="shared" si="242"/>
        <v>0</v>
      </c>
      <c r="AP766" s="210">
        <f t="shared" si="242"/>
        <v>0</v>
      </c>
      <c r="AQ766" s="7"/>
      <c r="AR766" s="211">
        <f t="shared" si="230"/>
        <v>0</v>
      </c>
      <c r="AS766" s="212">
        <f t="shared" si="231"/>
        <v>0</v>
      </c>
      <c r="AT766" s="213">
        <f t="shared" si="232"/>
        <v>0</v>
      </c>
      <c r="AU766" s="7"/>
      <c r="AV766" s="7"/>
      <c r="AW766" s="214"/>
      <c r="AX766" s="214"/>
      <c r="AY766" s="7"/>
      <c r="AZ766" s="7"/>
      <c r="BA766" s="7"/>
      <c r="BB766" s="7"/>
      <c r="BC766" s="7"/>
      <c r="BD766" s="7"/>
    </row>
    <row r="767" spans="1:56" x14ac:dyDescent="0.25">
      <c r="A767" s="218">
        <v>7615</v>
      </c>
      <c r="B767" s="340" t="s">
        <v>801</v>
      </c>
      <c r="C767" s="411"/>
      <c r="D767" s="411"/>
      <c r="E767" s="411"/>
      <c r="F767" s="411"/>
      <c r="G767" s="411"/>
      <c r="H767" s="411"/>
      <c r="I767" s="411"/>
      <c r="J767" s="411"/>
      <c r="K767" s="411"/>
      <c r="L767" s="221"/>
      <c r="M767" s="196" t="s">
        <v>56</v>
      </c>
      <c r="N767" s="222">
        <f t="shared" si="233"/>
        <v>7615</v>
      </c>
      <c r="O767" s="233">
        <v>0</v>
      </c>
      <c r="P767" s="234">
        <v>0</v>
      </c>
      <c r="Q767" s="200"/>
      <c r="R767" s="199"/>
      <c r="S767" s="242">
        <f t="shared" si="237"/>
        <v>0</v>
      </c>
      <c r="T767" s="210">
        <f t="shared" si="238"/>
        <v>0</v>
      </c>
      <c r="U767" s="196"/>
      <c r="V767" s="225">
        <v>0</v>
      </c>
      <c r="W767" s="226">
        <v>0</v>
      </c>
      <c r="X767" s="227">
        <v>0</v>
      </c>
      <c r="Y767" s="226">
        <v>0</v>
      </c>
      <c r="Z767" s="227">
        <v>0</v>
      </c>
      <c r="AA767" s="228">
        <v>0</v>
      </c>
      <c r="AB767" s="196"/>
      <c r="AC767" s="233">
        <v>0</v>
      </c>
      <c r="AD767" s="234">
        <v>0</v>
      </c>
      <c r="AE767" s="302"/>
      <c r="AF767" s="224"/>
      <c r="AG767" s="242">
        <f t="shared" si="239"/>
        <v>0</v>
      </c>
      <c r="AH767" s="210">
        <f t="shared" si="240"/>
        <v>0</v>
      </c>
      <c r="AI767" s="196"/>
      <c r="AJ767" s="229">
        <f t="shared" si="243"/>
        <v>7615</v>
      </c>
      <c r="AK767" s="233">
        <v>0</v>
      </c>
      <c r="AL767" s="234">
        <v>0</v>
      </c>
      <c r="AM767" s="201">
        <f t="shared" si="236"/>
        <v>0</v>
      </c>
      <c r="AN767" s="209">
        <f t="shared" si="236"/>
        <v>0</v>
      </c>
      <c r="AO767" s="242">
        <f t="shared" si="242"/>
        <v>0</v>
      </c>
      <c r="AP767" s="210">
        <f t="shared" si="242"/>
        <v>0</v>
      </c>
      <c r="AQ767" s="7"/>
      <c r="AR767" s="211">
        <f t="shared" si="230"/>
        <v>0</v>
      </c>
      <c r="AS767" s="212">
        <f t="shared" si="231"/>
        <v>0</v>
      </c>
      <c r="AT767" s="213">
        <f t="shared" si="232"/>
        <v>0</v>
      </c>
      <c r="AU767" s="7"/>
      <c r="AV767" s="7"/>
      <c r="AW767" s="214"/>
      <c r="AX767" s="214"/>
      <c r="AY767" s="7"/>
      <c r="AZ767" s="7"/>
      <c r="BA767" s="7"/>
      <c r="BB767" s="7"/>
      <c r="BC767" s="7"/>
      <c r="BD767" s="7"/>
    </row>
    <row r="768" spans="1:56" x14ac:dyDescent="0.25">
      <c r="A768" s="218">
        <v>7617</v>
      </c>
      <c r="B768" s="220" t="s">
        <v>802</v>
      </c>
      <c r="C768" s="220"/>
      <c r="D768" s="220"/>
      <c r="E768" s="220"/>
      <c r="F768" s="220"/>
      <c r="G768" s="220"/>
      <c r="H768" s="220"/>
      <c r="I768" s="220"/>
      <c r="J768" s="220"/>
      <c r="K768" s="220"/>
      <c r="L768" s="221"/>
      <c r="M768" s="196" t="s">
        <v>56</v>
      </c>
      <c r="N768" s="222">
        <f t="shared" si="233"/>
        <v>7617</v>
      </c>
      <c r="O768" s="233">
        <v>0</v>
      </c>
      <c r="P768" s="234">
        <v>0</v>
      </c>
      <c r="Q768" s="200"/>
      <c r="R768" s="199"/>
      <c r="S768" s="242">
        <f t="shared" si="237"/>
        <v>0</v>
      </c>
      <c r="T768" s="210">
        <f t="shared" si="238"/>
        <v>0</v>
      </c>
      <c r="U768" s="196"/>
      <c r="V768" s="225">
        <v>0</v>
      </c>
      <c r="W768" s="226">
        <v>0</v>
      </c>
      <c r="X768" s="227">
        <v>0</v>
      </c>
      <c r="Y768" s="226">
        <v>0</v>
      </c>
      <c r="Z768" s="227">
        <v>0</v>
      </c>
      <c r="AA768" s="228">
        <v>0</v>
      </c>
      <c r="AB768" s="196"/>
      <c r="AC768" s="233">
        <v>0</v>
      </c>
      <c r="AD768" s="234">
        <v>0</v>
      </c>
      <c r="AE768" s="302"/>
      <c r="AF768" s="224"/>
      <c r="AG768" s="242">
        <f t="shared" si="239"/>
        <v>0</v>
      </c>
      <c r="AH768" s="210">
        <f t="shared" si="240"/>
        <v>0</v>
      </c>
      <c r="AI768" s="196"/>
      <c r="AJ768" s="229">
        <f t="shared" si="243"/>
        <v>7617</v>
      </c>
      <c r="AK768" s="233">
        <v>0</v>
      </c>
      <c r="AL768" s="234">
        <v>0</v>
      </c>
      <c r="AM768" s="201">
        <f t="shared" si="236"/>
        <v>0</v>
      </c>
      <c r="AN768" s="209">
        <f t="shared" si="236"/>
        <v>0</v>
      </c>
      <c r="AO768" s="242">
        <f t="shared" si="242"/>
        <v>0</v>
      </c>
      <c r="AP768" s="210">
        <f t="shared" si="242"/>
        <v>0</v>
      </c>
      <c r="AQ768" s="7"/>
      <c r="AR768" s="211">
        <f t="shared" si="230"/>
        <v>0</v>
      </c>
      <c r="AS768" s="212">
        <f t="shared" si="231"/>
        <v>0</v>
      </c>
      <c r="AT768" s="213">
        <f t="shared" si="232"/>
        <v>0</v>
      </c>
      <c r="AU768" s="7"/>
      <c r="AV768" s="7"/>
      <c r="AW768" s="214"/>
      <c r="AX768" s="214"/>
      <c r="AY768" s="7"/>
      <c r="AZ768" s="7"/>
      <c r="BA768" s="7"/>
      <c r="BB768" s="7"/>
      <c r="BC768" s="7"/>
      <c r="BD768" s="7"/>
    </row>
    <row r="769" spans="1:56" x14ac:dyDescent="0.25">
      <c r="A769" s="218">
        <v>7618</v>
      </c>
      <c r="B769" s="220" t="s">
        <v>803</v>
      </c>
      <c r="C769" s="220"/>
      <c r="D769" s="220"/>
      <c r="E769" s="220"/>
      <c r="F769" s="220"/>
      <c r="G769" s="220"/>
      <c r="H769" s="220"/>
      <c r="I769" s="220"/>
      <c r="J769" s="220"/>
      <c r="K769" s="220"/>
      <c r="L769" s="221"/>
      <c r="M769" s="196" t="s">
        <v>56</v>
      </c>
      <c r="N769" s="222">
        <f t="shared" si="233"/>
        <v>7618</v>
      </c>
      <c r="O769" s="233">
        <v>0</v>
      </c>
      <c r="P769" s="234">
        <v>0</v>
      </c>
      <c r="Q769" s="200"/>
      <c r="R769" s="199"/>
      <c r="S769" s="242">
        <f t="shared" ref="S769:S828" si="246">+IF(ABS(+O769+Q769)&gt;=ABS(P769+R769),+O769-P769+Q769-R769,0)</f>
        <v>0</v>
      </c>
      <c r="T769" s="210">
        <f t="shared" ref="T769:T828" si="247">+IF(ABS(+O769+Q769)&lt;=ABS(P769+R769),-O769+P769-Q769+R769,0)</f>
        <v>0</v>
      </c>
      <c r="U769" s="196"/>
      <c r="V769" s="225">
        <v>0</v>
      </c>
      <c r="W769" s="226">
        <v>0</v>
      </c>
      <c r="X769" s="227">
        <v>0</v>
      </c>
      <c r="Y769" s="226">
        <v>0</v>
      </c>
      <c r="Z769" s="227">
        <v>0</v>
      </c>
      <c r="AA769" s="228">
        <v>0</v>
      </c>
      <c r="AB769" s="196"/>
      <c r="AC769" s="233">
        <v>0</v>
      </c>
      <c r="AD769" s="234">
        <v>0</v>
      </c>
      <c r="AE769" s="302"/>
      <c r="AF769" s="224"/>
      <c r="AG769" s="242">
        <f t="shared" ref="AG769:AG828" si="248">+IF(ABS(+AC769+AE769)&gt;=ABS(AD769+AF769),+AC769-AD769+AE769-AF769,0)</f>
        <v>0</v>
      </c>
      <c r="AH769" s="210">
        <f t="shared" ref="AH769:AH828" si="249">+IF(ABS(+AC769+AE769)&lt;=ABS(AD769+AF769),-AC769+AD769-AE769+AF769,0)</f>
        <v>0</v>
      </c>
      <c r="AI769" s="196"/>
      <c r="AJ769" s="229">
        <f t="shared" si="243"/>
        <v>7618</v>
      </c>
      <c r="AK769" s="233">
        <v>0</v>
      </c>
      <c r="AL769" s="234">
        <v>0</v>
      </c>
      <c r="AM769" s="201">
        <f t="shared" si="236"/>
        <v>0</v>
      </c>
      <c r="AN769" s="209">
        <f t="shared" si="236"/>
        <v>0</v>
      </c>
      <c r="AO769" s="242">
        <f t="shared" si="242"/>
        <v>0</v>
      </c>
      <c r="AP769" s="210">
        <f t="shared" si="242"/>
        <v>0</v>
      </c>
      <c r="AQ769" s="7"/>
      <c r="AR769" s="211">
        <f t="shared" ref="AR769:AR821" si="250">+ROUND(+SUM(AK769-AL769)-SUM(O769-P769)-SUM(V769-W769)-SUM(AC769-AD769),2)</f>
        <v>0</v>
      </c>
      <c r="AS769" s="212">
        <f t="shared" ref="AS769:AS828" si="251">+ROUND(+SUM(AM769-AN769)-SUM(Q769-R769)-SUM(X769-Y769)-SUM(AE769-AF769),2)</f>
        <v>0</v>
      </c>
      <c r="AT769" s="213">
        <f t="shared" ref="AT769:AT828" si="252">+ROUND(+SUM(AO769-AP769)-SUM(S769-T769)-SUM(Z769-AA769)-SUM(AG769-AH769),2)</f>
        <v>0</v>
      </c>
      <c r="AU769" s="7"/>
      <c r="AV769" s="7"/>
      <c r="AW769" s="214"/>
      <c r="AX769" s="214"/>
      <c r="AY769" s="7"/>
      <c r="AZ769" s="7"/>
      <c r="BA769" s="7"/>
      <c r="BB769" s="7"/>
      <c r="BC769" s="7"/>
      <c r="BD769" s="7"/>
    </row>
    <row r="770" spans="1:56" x14ac:dyDescent="0.25">
      <c r="A770" s="218">
        <v>7642</v>
      </c>
      <c r="B770" s="220" t="s">
        <v>804</v>
      </c>
      <c r="C770" s="220"/>
      <c r="D770" s="220"/>
      <c r="E770" s="220"/>
      <c r="F770" s="220"/>
      <c r="G770" s="220"/>
      <c r="H770" s="220"/>
      <c r="I770" s="220"/>
      <c r="J770" s="220"/>
      <c r="K770" s="220"/>
      <c r="L770" s="221"/>
      <c r="M770" s="196" t="s">
        <v>56</v>
      </c>
      <c r="N770" s="222">
        <f t="shared" ref="N770:N828" si="253">+A770</f>
        <v>7642</v>
      </c>
      <c r="O770" s="233">
        <v>0</v>
      </c>
      <c r="P770" s="234">
        <v>0</v>
      </c>
      <c r="Q770" s="200"/>
      <c r="R770" s="199"/>
      <c r="S770" s="242">
        <f t="shared" si="246"/>
        <v>0</v>
      </c>
      <c r="T770" s="210">
        <f t="shared" si="247"/>
        <v>0</v>
      </c>
      <c r="U770" s="196"/>
      <c r="V770" s="225">
        <v>0</v>
      </c>
      <c r="W770" s="226">
        <v>0</v>
      </c>
      <c r="X770" s="227">
        <v>0</v>
      </c>
      <c r="Y770" s="226">
        <v>0</v>
      </c>
      <c r="Z770" s="227">
        <v>0</v>
      </c>
      <c r="AA770" s="228">
        <v>0</v>
      </c>
      <c r="AB770" s="196"/>
      <c r="AC770" s="233">
        <v>0</v>
      </c>
      <c r="AD770" s="234">
        <v>0</v>
      </c>
      <c r="AE770" s="200">
        <v>80310264.689999998</v>
      </c>
      <c r="AF770" s="199"/>
      <c r="AG770" s="242">
        <f t="shared" si="248"/>
        <v>80310264.689999998</v>
      </c>
      <c r="AH770" s="210">
        <f t="shared" si="249"/>
        <v>0</v>
      </c>
      <c r="AI770" s="196"/>
      <c r="AJ770" s="229">
        <f t="shared" si="243"/>
        <v>7642</v>
      </c>
      <c r="AK770" s="233">
        <v>0</v>
      </c>
      <c r="AL770" s="234">
        <v>0</v>
      </c>
      <c r="AM770" s="201">
        <f t="shared" si="236"/>
        <v>80310264.689999998</v>
      </c>
      <c r="AN770" s="209">
        <f t="shared" si="236"/>
        <v>0</v>
      </c>
      <c r="AO770" s="242">
        <f t="shared" si="242"/>
        <v>80310264.689999998</v>
      </c>
      <c r="AP770" s="210">
        <f t="shared" si="242"/>
        <v>0</v>
      </c>
      <c r="AQ770" s="7"/>
      <c r="AR770" s="211">
        <f t="shared" si="250"/>
        <v>0</v>
      </c>
      <c r="AS770" s="212">
        <f t="shared" si="251"/>
        <v>0</v>
      </c>
      <c r="AT770" s="213">
        <f t="shared" si="252"/>
        <v>0</v>
      </c>
      <c r="AU770" s="7"/>
      <c r="AV770" s="7"/>
      <c r="AW770" s="214"/>
      <c r="AX770" s="214"/>
      <c r="AY770" s="7"/>
      <c r="AZ770" s="7"/>
      <c r="BA770" s="7"/>
      <c r="BB770" s="7"/>
      <c r="BC770" s="7"/>
      <c r="BD770" s="7"/>
    </row>
    <row r="771" spans="1:56" x14ac:dyDescent="0.25">
      <c r="A771" s="218">
        <v>7643</v>
      </c>
      <c r="B771" s="220" t="s">
        <v>805</v>
      </c>
      <c r="C771" s="220"/>
      <c r="D771" s="220"/>
      <c r="E771" s="220"/>
      <c r="F771" s="220"/>
      <c r="G771" s="220"/>
      <c r="H771" s="220"/>
      <c r="I771" s="220"/>
      <c r="J771" s="220"/>
      <c r="K771" s="220"/>
      <c r="L771" s="221"/>
      <c r="M771" s="196" t="s">
        <v>56</v>
      </c>
      <c r="N771" s="222">
        <f t="shared" si="253"/>
        <v>7643</v>
      </c>
      <c r="O771" s="233">
        <v>0</v>
      </c>
      <c r="P771" s="234">
        <v>0</v>
      </c>
      <c r="Q771" s="200"/>
      <c r="R771" s="199"/>
      <c r="S771" s="242">
        <f t="shared" si="246"/>
        <v>0</v>
      </c>
      <c r="T771" s="210">
        <f t="shared" si="247"/>
        <v>0</v>
      </c>
      <c r="U771" s="196"/>
      <c r="V771" s="225">
        <v>0</v>
      </c>
      <c r="W771" s="226">
        <v>0</v>
      </c>
      <c r="X771" s="227">
        <v>0</v>
      </c>
      <c r="Y771" s="226">
        <v>0</v>
      </c>
      <c r="Z771" s="227">
        <v>0</v>
      </c>
      <c r="AA771" s="228">
        <v>0</v>
      </c>
      <c r="AB771" s="196"/>
      <c r="AC771" s="233">
        <v>0</v>
      </c>
      <c r="AD771" s="234">
        <v>0</v>
      </c>
      <c r="AE771" s="302"/>
      <c r="AF771" s="224"/>
      <c r="AG771" s="242">
        <f t="shared" si="248"/>
        <v>0</v>
      </c>
      <c r="AH771" s="210">
        <f t="shared" si="249"/>
        <v>0</v>
      </c>
      <c r="AI771" s="196"/>
      <c r="AJ771" s="229">
        <f t="shared" si="243"/>
        <v>7643</v>
      </c>
      <c r="AK771" s="233">
        <v>0</v>
      </c>
      <c r="AL771" s="234">
        <v>0</v>
      </c>
      <c r="AM771" s="201">
        <f t="shared" si="236"/>
        <v>0</v>
      </c>
      <c r="AN771" s="209">
        <f t="shared" si="236"/>
        <v>0</v>
      </c>
      <c r="AO771" s="242">
        <f t="shared" si="242"/>
        <v>0</v>
      </c>
      <c r="AP771" s="210">
        <f t="shared" si="242"/>
        <v>0</v>
      </c>
      <c r="AQ771" s="7"/>
      <c r="AR771" s="211">
        <f t="shared" si="250"/>
        <v>0</v>
      </c>
      <c r="AS771" s="212">
        <f t="shared" si="251"/>
        <v>0</v>
      </c>
      <c r="AT771" s="213">
        <f t="shared" si="252"/>
        <v>0</v>
      </c>
      <c r="AU771" s="7"/>
      <c r="AV771" s="7"/>
      <c r="AW771" s="214"/>
      <c r="AX771" s="214"/>
      <c r="AY771" s="7"/>
      <c r="AZ771" s="7"/>
      <c r="BA771" s="7"/>
      <c r="BB771" s="7"/>
      <c r="BC771" s="7"/>
      <c r="BD771" s="7"/>
    </row>
    <row r="772" spans="1:56" x14ac:dyDescent="0.25">
      <c r="A772" s="218">
        <v>7644</v>
      </c>
      <c r="B772" s="220" t="s">
        <v>806</v>
      </c>
      <c r="C772" s="220"/>
      <c r="D772" s="220"/>
      <c r="E772" s="220"/>
      <c r="F772" s="220"/>
      <c r="G772" s="220"/>
      <c r="H772" s="220"/>
      <c r="I772" s="220"/>
      <c r="J772" s="220"/>
      <c r="K772" s="220"/>
      <c r="L772" s="221"/>
      <c r="M772" s="196" t="s">
        <v>56</v>
      </c>
      <c r="N772" s="222">
        <f t="shared" si="253"/>
        <v>7644</v>
      </c>
      <c r="O772" s="233">
        <v>0</v>
      </c>
      <c r="P772" s="234">
        <v>0</v>
      </c>
      <c r="Q772" s="200"/>
      <c r="R772" s="199"/>
      <c r="S772" s="242">
        <f t="shared" si="246"/>
        <v>0</v>
      </c>
      <c r="T772" s="210">
        <f t="shared" si="247"/>
        <v>0</v>
      </c>
      <c r="U772" s="196"/>
      <c r="V772" s="225">
        <v>0</v>
      </c>
      <c r="W772" s="226">
        <v>0</v>
      </c>
      <c r="X772" s="227">
        <v>0</v>
      </c>
      <c r="Y772" s="226">
        <v>0</v>
      </c>
      <c r="Z772" s="227">
        <v>0</v>
      </c>
      <c r="AA772" s="228">
        <v>0</v>
      </c>
      <c r="AB772" s="196"/>
      <c r="AC772" s="233">
        <v>0</v>
      </c>
      <c r="AD772" s="234">
        <v>0</v>
      </c>
      <c r="AE772" s="302"/>
      <c r="AF772" s="224"/>
      <c r="AG772" s="242">
        <f t="shared" si="248"/>
        <v>0</v>
      </c>
      <c r="AH772" s="210">
        <f t="shared" si="249"/>
        <v>0</v>
      </c>
      <c r="AI772" s="196"/>
      <c r="AJ772" s="229">
        <f t="shared" si="243"/>
        <v>7644</v>
      </c>
      <c r="AK772" s="233">
        <v>0</v>
      </c>
      <c r="AL772" s="234">
        <v>0</v>
      </c>
      <c r="AM772" s="201">
        <f t="shared" si="236"/>
        <v>0</v>
      </c>
      <c r="AN772" s="209">
        <f t="shared" si="236"/>
        <v>0</v>
      </c>
      <c r="AO772" s="242">
        <f t="shared" si="242"/>
        <v>0</v>
      </c>
      <c r="AP772" s="210">
        <f t="shared" si="242"/>
        <v>0</v>
      </c>
      <c r="AQ772" s="7"/>
      <c r="AR772" s="211">
        <f t="shared" si="250"/>
        <v>0</v>
      </c>
      <c r="AS772" s="212">
        <f t="shared" si="251"/>
        <v>0</v>
      </c>
      <c r="AT772" s="213">
        <f t="shared" si="252"/>
        <v>0</v>
      </c>
      <c r="AU772" s="7"/>
      <c r="AV772" s="7"/>
      <c r="AW772" s="214"/>
      <c r="AX772" s="214"/>
      <c r="AY772" s="7"/>
      <c r="AZ772" s="7"/>
      <c r="BA772" s="7"/>
      <c r="BB772" s="7"/>
      <c r="BC772" s="7"/>
      <c r="BD772" s="7"/>
    </row>
    <row r="773" spans="1:56" x14ac:dyDescent="0.25">
      <c r="A773" s="218">
        <v>7645</v>
      </c>
      <c r="B773" s="220" t="s">
        <v>807</v>
      </c>
      <c r="C773" s="220"/>
      <c r="D773" s="220"/>
      <c r="E773" s="220"/>
      <c r="F773" s="220"/>
      <c r="G773" s="220"/>
      <c r="H773" s="220"/>
      <c r="I773" s="220"/>
      <c r="J773" s="220"/>
      <c r="K773" s="220"/>
      <c r="L773" s="221"/>
      <c r="M773" s="196" t="s">
        <v>56</v>
      </c>
      <c r="N773" s="222">
        <f t="shared" si="253"/>
        <v>7645</v>
      </c>
      <c r="O773" s="233">
        <v>0</v>
      </c>
      <c r="P773" s="234">
        <v>0</v>
      </c>
      <c r="Q773" s="200"/>
      <c r="R773" s="199"/>
      <c r="S773" s="242">
        <f t="shared" si="246"/>
        <v>0</v>
      </c>
      <c r="T773" s="210">
        <f t="shared" si="247"/>
        <v>0</v>
      </c>
      <c r="U773" s="196"/>
      <c r="V773" s="225">
        <v>0</v>
      </c>
      <c r="W773" s="226">
        <v>0</v>
      </c>
      <c r="X773" s="227">
        <v>0</v>
      </c>
      <c r="Y773" s="226">
        <v>0</v>
      </c>
      <c r="Z773" s="227">
        <v>0</v>
      </c>
      <c r="AA773" s="228">
        <v>0</v>
      </c>
      <c r="AB773" s="196"/>
      <c r="AC773" s="233">
        <v>0</v>
      </c>
      <c r="AD773" s="234">
        <v>0</v>
      </c>
      <c r="AE773" s="200"/>
      <c r="AF773" s="199"/>
      <c r="AG773" s="242">
        <f t="shared" si="248"/>
        <v>0</v>
      </c>
      <c r="AH773" s="210">
        <f t="shared" si="249"/>
        <v>0</v>
      </c>
      <c r="AI773" s="196"/>
      <c r="AJ773" s="229">
        <f t="shared" si="243"/>
        <v>7645</v>
      </c>
      <c r="AK773" s="233">
        <v>0</v>
      </c>
      <c r="AL773" s="234">
        <v>0</v>
      </c>
      <c r="AM773" s="201">
        <f t="shared" si="236"/>
        <v>0</v>
      </c>
      <c r="AN773" s="209">
        <f t="shared" si="236"/>
        <v>0</v>
      </c>
      <c r="AO773" s="242">
        <f t="shared" si="242"/>
        <v>0</v>
      </c>
      <c r="AP773" s="210">
        <f t="shared" si="242"/>
        <v>0</v>
      </c>
      <c r="AQ773" s="7"/>
      <c r="AR773" s="211">
        <f t="shared" si="250"/>
        <v>0</v>
      </c>
      <c r="AS773" s="212">
        <f t="shared" si="251"/>
        <v>0</v>
      </c>
      <c r="AT773" s="213">
        <f t="shared" si="252"/>
        <v>0</v>
      </c>
      <c r="AU773" s="7"/>
      <c r="AV773" s="7"/>
      <c r="AW773" s="214"/>
      <c r="AX773" s="214"/>
      <c r="AY773" s="7"/>
      <c r="AZ773" s="7"/>
      <c r="BA773" s="7"/>
      <c r="BB773" s="7"/>
      <c r="BC773" s="7"/>
      <c r="BD773" s="7"/>
    </row>
    <row r="774" spans="1:56" x14ac:dyDescent="0.25">
      <c r="A774" s="218">
        <v>7647</v>
      </c>
      <c r="B774" s="220" t="s">
        <v>808</v>
      </c>
      <c r="C774" s="220"/>
      <c r="D774" s="220"/>
      <c r="E774" s="220"/>
      <c r="F774" s="220"/>
      <c r="G774" s="220"/>
      <c r="H774" s="220"/>
      <c r="I774" s="220"/>
      <c r="J774" s="220"/>
      <c r="K774" s="220"/>
      <c r="L774" s="221"/>
      <c r="M774" s="196" t="s">
        <v>56</v>
      </c>
      <c r="N774" s="222">
        <f t="shared" si="253"/>
        <v>7647</v>
      </c>
      <c r="O774" s="233">
        <v>0</v>
      </c>
      <c r="P774" s="234">
        <v>0</v>
      </c>
      <c r="Q774" s="200"/>
      <c r="R774" s="199"/>
      <c r="S774" s="242">
        <f t="shared" si="246"/>
        <v>0</v>
      </c>
      <c r="T774" s="210">
        <f t="shared" si="247"/>
        <v>0</v>
      </c>
      <c r="U774" s="196"/>
      <c r="V774" s="225">
        <v>0</v>
      </c>
      <c r="W774" s="226">
        <v>0</v>
      </c>
      <c r="X774" s="227">
        <v>0</v>
      </c>
      <c r="Y774" s="226">
        <v>0</v>
      </c>
      <c r="Z774" s="227">
        <v>0</v>
      </c>
      <c r="AA774" s="228">
        <v>0</v>
      </c>
      <c r="AB774" s="196"/>
      <c r="AC774" s="233">
        <v>0</v>
      </c>
      <c r="AD774" s="234">
        <v>0</v>
      </c>
      <c r="AE774" s="200"/>
      <c r="AF774" s="199"/>
      <c r="AG774" s="242">
        <f t="shared" si="248"/>
        <v>0</v>
      </c>
      <c r="AH774" s="210">
        <f t="shared" si="249"/>
        <v>0</v>
      </c>
      <c r="AI774" s="196"/>
      <c r="AJ774" s="229">
        <f t="shared" si="243"/>
        <v>7647</v>
      </c>
      <c r="AK774" s="233">
        <v>0</v>
      </c>
      <c r="AL774" s="234">
        <v>0</v>
      </c>
      <c r="AM774" s="201">
        <f t="shared" si="236"/>
        <v>0</v>
      </c>
      <c r="AN774" s="209">
        <f t="shared" si="236"/>
        <v>0</v>
      </c>
      <c r="AO774" s="242">
        <f t="shared" si="242"/>
        <v>0</v>
      </c>
      <c r="AP774" s="210">
        <f t="shared" si="242"/>
        <v>0</v>
      </c>
      <c r="AQ774" s="7"/>
      <c r="AR774" s="211">
        <f t="shared" si="250"/>
        <v>0</v>
      </c>
      <c r="AS774" s="212">
        <f t="shared" si="251"/>
        <v>0</v>
      </c>
      <c r="AT774" s="213">
        <f t="shared" si="252"/>
        <v>0</v>
      </c>
      <c r="AU774" s="7"/>
      <c r="AV774" s="7"/>
      <c r="AW774" s="214"/>
      <c r="AX774" s="214"/>
      <c r="AY774" s="7"/>
      <c r="AZ774" s="7"/>
      <c r="BA774" s="7"/>
      <c r="BB774" s="7"/>
      <c r="BC774" s="7"/>
      <c r="BD774" s="7"/>
    </row>
    <row r="775" spans="1:56" x14ac:dyDescent="0.25">
      <c r="A775" s="218">
        <v>7648</v>
      </c>
      <c r="B775" s="220" t="s">
        <v>809</v>
      </c>
      <c r="C775" s="220"/>
      <c r="D775" s="220"/>
      <c r="E775" s="220"/>
      <c r="F775" s="220"/>
      <c r="G775" s="220"/>
      <c r="H775" s="220"/>
      <c r="I775" s="220"/>
      <c r="J775" s="220"/>
      <c r="K775" s="220"/>
      <c r="L775" s="221"/>
      <c r="M775" s="196" t="s">
        <v>56</v>
      </c>
      <c r="N775" s="222">
        <f t="shared" si="253"/>
        <v>7648</v>
      </c>
      <c r="O775" s="233">
        <v>0</v>
      </c>
      <c r="P775" s="234">
        <v>0</v>
      </c>
      <c r="Q775" s="200"/>
      <c r="R775" s="199"/>
      <c r="S775" s="242">
        <f t="shared" si="246"/>
        <v>0</v>
      </c>
      <c r="T775" s="210">
        <f t="shared" si="247"/>
        <v>0</v>
      </c>
      <c r="U775" s="196"/>
      <c r="V775" s="225">
        <v>0</v>
      </c>
      <c r="W775" s="226">
        <v>0</v>
      </c>
      <c r="X775" s="227">
        <v>0</v>
      </c>
      <c r="Y775" s="226">
        <v>0</v>
      </c>
      <c r="Z775" s="227">
        <v>0</v>
      </c>
      <c r="AA775" s="228">
        <v>0</v>
      </c>
      <c r="AB775" s="196"/>
      <c r="AC775" s="233">
        <v>0</v>
      </c>
      <c r="AD775" s="234">
        <v>0</v>
      </c>
      <c r="AE775" s="302"/>
      <c r="AF775" s="224"/>
      <c r="AG775" s="242">
        <f t="shared" si="248"/>
        <v>0</v>
      </c>
      <c r="AH775" s="210">
        <f t="shared" si="249"/>
        <v>0</v>
      </c>
      <c r="AI775" s="196"/>
      <c r="AJ775" s="229">
        <f t="shared" si="243"/>
        <v>7648</v>
      </c>
      <c r="AK775" s="233">
        <v>0</v>
      </c>
      <c r="AL775" s="234">
        <v>0</v>
      </c>
      <c r="AM775" s="201">
        <f t="shared" si="236"/>
        <v>0</v>
      </c>
      <c r="AN775" s="209">
        <f t="shared" si="236"/>
        <v>0</v>
      </c>
      <c r="AO775" s="242">
        <f t="shared" si="242"/>
        <v>0</v>
      </c>
      <c r="AP775" s="210">
        <f t="shared" si="242"/>
        <v>0</v>
      </c>
      <c r="AQ775" s="7"/>
      <c r="AR775" s="211">
        <f t="shared" si="250"/>
        <v>0</v>
      </c>
      <c r="AS775" s="212">
        <f t="shared" si="251"/>
        <v>0</v>
      </c>
      <c r="AT775" s="213">
        <f t="shared" si="252"/>
        <v>0</v>
      </c>
      <c r="AU775" s="7"/>
      <c r="AV775" s="7"/>
      <c r="AW775" s="214"/>
      <c r="AX775" s="214"/>
      <c r="AY775" s="7"/>
      <c r="AZ775" s="7"/>
      <c r="BA775" s="7"/>
      <c r="BB775" s="7"/>
      <c r="BC775" s="7"/>
      <c r="BD775" s="7"/>
    </row>
    <row r="776" spans="1:56" x14ac:dyDescent="0.25">
      <c r="A776" s="218">
        <v>7652</v>
      </c>
      <c r="B776" s="220" t="s">
        <v>810</v>
      </c>
      <c r="C776" s="220"/>
      <c r="D776" s="220"/>
      <c r="E776" s="220"/>
      <c r="F776" s="220"/>
      <c r="G776" s="220"/>
      <c r="H776" s="220"/>
      <c r="I776" s="220"/>
      <c r="J776" s="220"/>
      <c r="K776" s="220"/>
      <c r="L776" s="221"/>
      <c r="M776" s="196" t="s">
        <v>56</v>
      </c>
      <c r="N776" s="222">
        <f t="shared" si="253"/>
        <v>7652</v>
      </c>
      <c r="O776" s="233">
        <v>0</v>
      </c>
      <c r="P776" s="234">
        <v>0</v>
      </c>
      <c r="Q776" s="200"/>
      <c r="R776" s="199"/>
      <c r="S776" s="242">
        <f t="shared" si="246"/>
        <v>0</v>
      </c>
      <c r="T776" s="210">
        <f t="shared" si="247"/>
        <v>0</v>
      </c>
      <c r="U776" s="196"/>
      <c r="V776" s="225">
        <v>0</v>
      </c>
      <c r="W776" s="226">
        <v>0</v>
      </c>
      <c r="X776" s="227">
        <v>0</v>
      </c>
      <c r="Y776" s="226">
        <v>0</v>
      </c>
      <c r="Z776" s="227">
        <v>0</v>
      </c>
      <c r="AA776" s="228">
        <v>0</v>
      </c>
      <c r="AB776" s="196"/>
      <c r="AC776" s="233">
        <v>0</v>
      </c>
      <c r="AD776" s="234">
        <v>0</v>
      </c>
      <c r="AE776" s="302"/>
      <c r="AF776" s="224"/>
      <c r="AG776" s="242">
        <f t="shared" si="248"/>
        <v>0</v>
      </c>
      <c r="AH776" s="210">
        <f t="shared" si="249"/>
        <v>0</v>
      </c>
      <c r="AI776" s="196"/>
      <c r="AJ776" s="229">
        <f t="shared" si="243"/>
        <v>7652</v>
      </c>
      <c r="AK776" s="233">
        <v>0</v>
      </c>
      <c r="AL776" s="234">
        <v>0</v>
      </c>
      <c r="AM776" s="201">
        <f t="shared" si="236"/>
        <v>0</v>
      </c>
      <c r="AN776" s="209">
        <f t="shared" si="236"/>
        <v>0</v>
      </c>
      <c r="AO776" s="242">
        <f t="shared" si="242"/>
        <v>0</v>
      </c>
      <c r="AP776" s="210">
        <f t="shared" si="242"/>
        <v>0</v>
      </c>
      <c r="AQ776" s="7"/>
      <c r="AR776" s="211">
        <f t="shared" si="250"/>
        <v>0</v>
      </c>
      <c r="AS776" s="212">
        <f t="shared" si="251"/>
        <v>0</v>
      </c>
      <c r="AT776" s="213">
        <f t="shared" si="252"/>
        <v>0</v>
      </c>
      <c r="AU776" s="7"/>
      <c r="AV776" s="7"/>
      <c r="AW776" s="214"/>
      <c r="AX776" s="214"/>
      <c r="AY776" s="7"/>
      <c r="AZ776" s="7"/>
      <c r="BA776" s="7"/>
      <c r="BB776" s="7"/>
      <c r="BC776" s="7"/>
      <c r="BD776" s="7"/>
    </row>
    <row r="777" spans="1:56" x14ac:dyDescent="0.25">
      <c r="A777" s="218">
        <v>7653</v>
      </c>
      <c r="B777" s="220" t="s">
        <v>811</v>
      </c>
      <c r="C777" s="220"/>
      <c r="D777" s="220"/>
      <c r="E777" s="220"/>
      <c r="F777" s="220"/>
      <c r="G777" s="220"/>
      <c r="H777" s="220"/>
      <c r="I777" s="220"/>
      <c r="J777" s="220"/>
      <c r="K777" s="220"/>
      <c r="L777" s="221"/>
      <c r="M777" s="196" t="s">
        <v>56</v>
      </c>
      <c r="N777" s="222">
        <f t="shared" si="253"/>
        <v>7653</v>
      </c>
      <c r="O777" s="233">
        <v>0</v>
      </c>
      <c r="P777" s="234">
        <v>0</v>
      </c>
      <c r="Q777" s="200"/>
      <c r="R777" s="199"/>
      <c r="S777" s="242">
        <f t="shared" si="246"/>
        <v>0</v>
      </c>
      <c r="T777" s="210">
        <f t="shared" si="247"/>
        <v>0</v>
      </c>
      <c r="U777" s="196"/>
      <c r="V777" s="225">
        <v>0</v>
      </c>
      <c r="W777" s="226">
        <v>0</v>
      </c>
      <c r="X777" s="227">
        <v>0</v>
      </c>
      <c r="Y777" s="226">
        <v>0</v>
      </c>
      <c r="Z777" s="227">
        <v>0</v>
      </c>
      <c r="AA777" s="228">
        <v>0</v>
      </c>
      <c r="AB777" s="196"/>
      <c r="AC777" s="233">
        <v>0</v>
      </c>
      <c r="AD777" s="234">
        <v>0</v>
      </c>
      <c r="AE777" s="200"/>
      <c r="AF777" s="199"/>
      <c r="AG777" s="242">
        <f t="shared" si="248"/>
        <v>0</v>
      </c>
      <c r="AH777" s="210">
        <f t="shared" si="249"/>
        <v>0</v>
      </c>
      <c r="AI777" s="196"/>
      <c r="AJ777" s="229">
        <f t="shared" si="243"/>
        <v>7653</v>
      </c>
      <c r="AK777" s="233">
        <v>0</v>
      </c>
      <c r="AL777" s="234">
        <v>0</v>
      </c>
      <c r="AM777" s="201">
        <f t="shared" si="236"/>
        <v>0</v>
      </c>
      <c r="AN777" s="209">
        <f t="shared" si="236"/>
        <v>0</v>
      </c>
      <c r="AO777" s="242">
        <f t="shared" si="242"/>
        <v>0</v>
      </c>
      <c r="AP777" s="210">
        <f t="shared" si="242"/>
        <v>0</v>
      </c>
      <c r="AQ777" s="7"/>
      <c r="AR777" s="211">
        <f t="shared" si="250"/>
        <v>0</v>
      </c>
      <c r="AS777" s="212">
        <f t="shared" si="251"/>
        <v>0</v>
      </c>
      <c r="AT777" s="213">
        <f t="shared" si="252"/>
        <v>0</v>
      </c>
      <c r="AU777" s="7"/>
      <c r="AV777" s="7"/>
      <c r="AW777" s="214"/>
      <c r="AX777" s="214"/>
      <c r="AY777" s="7"/>
      <c r="AZ777" s="7"/>
      <c r="BA777" s="7"/>
      <c r="BB777" s="7"/>
      <c r="BC777" s="7"/>
      <c r="BD777" s="7"/>
    </row>
    <row r="778" spans="1:56" x14ac:dyDescent="0.25">
      <c r="A778" s="218">
        <v>7654</v>
      </c>
      <c r="B778" s="220" t="s">
        <v>812</v>
      </c>
      <c r="C778" s="220"/>
      <c r="D778" s="220"/>
      <c r="E778" s="220"/>
      <c r="F778" s="220"/>
      <c r="G778" s="220"/>
      <c r="H778" s="220"/>
      <c r="I778" s="220"/>
      <c r="J778" s="220"/>
      <c r="K778" s="220"/>
      <c r="L778" s="221"/>
      <c r="M778" s="196" t="s">
        <v>56</v>
      </c>
      <c r="N778" s="222">
        <f t="shared" si="253"/>
        <v>7654</v>
      </c>
      <c r="O778" s="233">
        <v>0</v>
      </c>
      <c r="P778" s="234">
        <v>0</v>
      </c>
      <c r="Q778" s="200"/>
      <c r="R778" s="199"/>
      <c r="S778" s="242">
        <f t="shared" si="246"/>
        <v>0</v>
      </c>
      <c r="T778" s="210">
        <f t="shared" si="247"/>
        <v>0</v>
      </c>
      <c r="U778" s="196"/>
      <c r="V778" s="225">
        <v>0</v>
      </c>
      <c r="W778" s="226">
        <v>0</v>
      </c>
      <c r="X778" s="227">
        <v>0</v>
      </c>
      <c r="Y778" s="226">
        <v>0</v>
      </c>
      <c r="Z778" s="227">
        <v>0</v>
      </c>
      <c r="AA778" s="228">
        <v>0</v>
      </c>
      <c r="AB778" s="196"/>
      <c r="AC778" s="233">
        <v>0</v>
      </c>
      <c r="AD778" s="234">
        <v>0</v>
      </c>
      <c r="AE778" s="200"/>
      <c r="AF778" s="199"/>
      <c r="AG778" s="242">
        <f t="shared" si="248"/>
        <v>0</v>
      </c>
      <c r="AH778" s="210">
        <f t="shared" si="249"/>
        <v>0</v>
      </c>
      <c r="AI778" s="196"/>
      <c r="AJ778" s="229">
        <f t="shared" si="243"/>
        <v>7654</v>
      </c>
      <c r="AK778" s="233">
        <v>0</v>
      </c>
      <c r="AL778" s="234">
        <v>0</v>
      </c>
      <c r="AM778" s="201">
        <f t="shared" si="236"/>
        <v>0</v>
      </c>
      <c r="AN778" s="209">
        <f t="shared" si="236"/>
        <v>0</v>
      </c>
      <c r="AO778" s="242">
        <f t="shared" si="242"/>
        <v>0</v>
      </c>
      <c r="AP778" s="210">
        <f t="shared" si="242"/>
        <v>0</v>
      </c>
      <c r="AQ778" s="7"/>
      <c r="AR778" s="211">
        <f t="shared" si="250"/>
        <v>0</v>
      </c>
      <c r="AS778" s="212">
        <f t="shared" si="251"/>
        <v>0</v>
      </c>
      <c r="AT778" s="213">
        <f t="shared" si="252"/>
        <v>0</v>
      </c>
      <c r="AU778" s="7"/>
      <c r="AV778" s="7"/>
      <c r="AW778" s="214"/>
      <c r="AX778" s="214"/>
      <c r="AY778" s="7"/>
      <c r="AZ778" s="7"/>
      <c r="BA778" s="7"/>
      <c r="BB778" s="7"/>
      <c r="BC778" s="7"/>
      <c r="BD778" s="7"/>
    </row>
    <row r="779" spans="1:56" x14ac:dyDescent="0.25">
      <c r="A779" s="218">
        <v>7655</v>
      </c>
      <c r="B779" s="220" t="s">
        <v>813</v>
      </c>
      <c r="C779" s="220"/>
      <c r="D779" s="220"/>
      <c r="E779" s="220"/>
      <c r="F779" s="220"/>
      <c r="G779" s="220"/>
      <c r="H779" s="220"/>
      <c r="I779" s="220"/>
      <c r="J779" s="220"/>
      <c r="K779" s="220"/>
      <c r="L779" s="221"/>
      <c r="M779" s="196" t="s">
        <v>56</v>
      </c>
      <c r="N779" s="222">
        <f t="shared" si="253"/>
        <v>7655</v>
      </c>
      <c r="O779" s="233">
        <v>0</v>
      </c>
      <c r="P779" s="234">
        <v>0</v>
      </c>
      <c r="Q779" s="200"/>
      <c r="R779" s="199"/>
      <c r="S779" s="242">
        <f t="shared" si="246"/>
        <v>0</v>
      </c>
      <c r="T779" s="210">
        <f t="shared" si="247"/>
        <v>0</v>
      </c>
      <c r="U779" s="196"/>
      <c r="V779" s="225">
        <v>0</v>
      </c>
      <c r="W779" s="226">
        <v>0</v>
      </c>
      <c r="X779" s="227">
        <v>0</v>
      </c>
      <c r="Y779" s="226">
        <v>0</v>
      </c>
      <c r="Z779" s="227">
        <v>0</v>
      </c>
      <c r="AA779" s="228">
        <v>0</v>
      </c>
      <c r="AB779" s="196"/>
      <c r="AC779" s="233">
        <v>0</v>
      </c>
      <c r="AD779" s="234">
        <v>0</v>
      </c>
      <c r="AE779" s="302"/>
      <c r="AF779" s="224"/>
      <c r="AG779" s="242">
        <f t="shared" si="248"/>
        <v>0</v>
      </c>
      <c r="AH779" s="210">
        <f t="shared" si="249"/>
        <v>0</v>
      </c>
      <c r="AI779" s="196"/>
      <c r="AJ779" s="229">
        <f t="shared" si="243"/>
        <v>7655</v>
      </c>
      <c r="AK779" s="233">
        <v>0</v>
      </c>
      <c r="AL779" s="234">
        <v>0</v>
      </c>
      <c r="AM779" s="201">
        <f t="shared" si="236"/>
        <v>0</v>
      </c>
      <c r="AN779" s="209">
        <f t="shared" si="236"/>
        <v>0</v>
      </c>
      <c r="AO779" s="242">
        <f t="shared" si="242"/>
        <v>0</v>
      </c>
      <c r="AP779" s="210">
        <f t="shared" si="242"/>
        <v>0</v>
      </c>
      <c r="AQ779" s="7"/>
      <c r="AR779" s="211">
        <f t="shared" ref="AR779:AR784" si="254">+ROUND(+SUM(AK779-AL779)-SUM(O779-P779)-SUM(V779-W779)-SUM(AC779-AD779),2)</f>
        <v>0</v>
      </c>
      <c r="AS779" s="212">
        <f t="shared" si="251"/>
        <v>0</v>
      </c>
      <c r="AT779" s="213">
        <f t="shared" si="252"/>
        <v>0</v>
      </c>
      <c r="AU779" s="7"/>
      <c r="AV779" s="7"/>
      <c r="AW779" s="214"/>
      <c r="AX779" s="214"/>
      <c r="AY779" s="7"/>
      <c r="AZ779" s="7"/>
      <c r="BA779" s="7"/>
      <c r="BB779" s="7"/>
      <c r="BC779" s="7"/>
      <c r="BD779" s="7"/>
    </row>
    <row r="780" spans="1:56" x14ac:dyDescent="0.25">
      <c r="A780" s="218">
        <v>7657</v>
      </c>
      <c r="B780" s="220" t="s">
        <v>814</v>
      </c>
      <c r="C780" s="220"/>
      <c r="D780" s="220"/>
      <c r="E780" s="220"/>
      <c r="F780" s="220"/>
      <c r="G780" s="220"/>
      <c r="H780" s="220"/>
      <c r="I780" s="220"/>
      <c r="J780" s="220"/>
      <c r="K780" s="220"/>
      <c r="L780" s="221"/>
      <c r="M780" s="196" t="s">
        <v>56</v>
      </c>
      <c r="N780" s="222">
        <f t="shared" si="253"/>
        <v>7657</v>
      </c>
      <c r="O780" s="233">
        <v>0</v>
      </c>
      <c r="P780" s="234">
        <v>0</v>
      </c>
      <c r="Q780" s="200"/>
      <c r="R780" s="199"/>
      <c r="S780" s="242">
        <f t="shared" si="246"/>
        <v>0</v>
      </c>
      <c r="T780" s="210">
        <f t="shared" si="247"/>
        <v>0</v>
      </c>
      <c r="U780" s="196"/>
      <c r="V780" s="225">
        <v>0</v>
      </c>
      <c r="W780" s="226">
        <v>0</v>
      </c>
      <c r="X780" s="227">
        <v>0</v>
      </c>
      <c r="Y780" s="226">
        <v>0</v>
      </c>
      <c r="Z780" s="227">
        <v>0</v>
      </c>
      <c r="AA780" s="228">
        <v>0</v>
      </c>
      <c r="AB780" s="196"/>
      <c r="AC780" s="233">
        <v>0</v>
      </c>
      <c r="AD780" s="234">
        <v>0</v>
      </c>
      <c r="AE780" s="302"/>
      <c r="AF780" s="224"/>
      <c r="AG780" s="242">
        <f t="shared" si="248"/>
        <v>0</v>
      </c>
      <c r="AH780" s="210">
        <f t="shared" si="249"/>
        <v>0</v>
      </c>
      <c r="AI780" s="196"/>
      <c r="AJ780" s="229">
        <f t="shared" si="243"/>
        <v>7657</v>
      </c>
      <c r="AK780" s="233">
        <v>0</v>
      </c>
      <c r="AL780" s="234">
        <v>0</v>
      </c>
      <c r="AM780" s="201">
        <f t="shared" ref="AM780:AN795" si="255">+ROUND(+Q780+X780+AE780,2)</f>
        <v>0</v>
      </c>
      <c r="AN780" s="209">
        <f t="shared" si="255"/>
        <v>0</v>
      </c>
      <c r="AO780" s="242">
        <f t="shared" si="242"/>
        <v>0</v>
      </c>
      <c r="AP780" s="210">
        <f t="shared" si="242"/>
        <v>0</v>
      </c>
      <c r="AQ780" s="7"/>
      <c r="AR780" s="211">
        <f t="shared" si="254"/>
        <v>0</v>
      </c>
      <c r="AS780" s="212">
        <f t="shared" si="251"/>
        <v>0</v>
      </c>
      <c r="AT780" s="213">
        <f t="shared" si="252"/>
        <v>0</v>
      </c>
      <c r="AU780" s="7"/>
      <c r="AV780" s="7"/>
      <c r="AW780" s="214"/>
      <c r="AX780" s="214"/>
      <c r="AY780" s="7"/>
      <c r="AZ780" s="7"/>
      <c r="BA780" s="7"/>
      <c r="BB780" s="7"/>
      <c r="BC780" s="7"/>
      <c r="BD780" s="7"/>
    </row>
    <row r="781" spans="1:56" x14ac:dyDescent="0.25">
      <c r="A781" s="218">
        <v>7658</v>
      </c>
      <c r="B781" s="220" t="s">
        <v>815</v>
      </c>
      <c r="C781" s="220"/>
      <c r="D781" s="220"/>
      <c r="E781" s="220"/>
      <c r="F781" s="220"/>
      <c r="G781" s="220"/>
      <c r="H781" s="220"/>
      <c r="I781" s="220"/>
      <c r="J781" s="220"/>
      <c r="K781" s="220"/>
      <c r="L781" s="221"/>
      <c r="M781" s="196" t="s">
        <v>56</v>
      </c>
      <c r="N781" s="222">
        <f t="shared" si="253"/>
        <v>7658</v>
      </c>
      <c r="O781" s="233">
        <v>0</v>
      </c>
      <c r="P781" s="234">
        <v>0</v>
      </c>
      <c r="Q781" s="200"/>
      <c r="R781" s="199"/>
      <c r="S781" s="242">
        <f t="shared" si="246"/>
        <v>0</v>
      </c>
      <c r="T781" s="210">
        <f t="shared" si="247"/>
        <v>0</v>
      </c>
      <c r="U781" s="196"/>
      <c r="V781" s="225">
        <v>0</v>
      </c>
      <c r="W781" s="226">
        <v>0</v>
      </c>
      <c r="X781" s="227">
        <v>0</v>
      </c>
      <c r="Y781" s="226">
        <v>0</v>
      </c>
      <c r="Z781" s="227">
        <v>0</v>
      </c>
      <c r="AA781" s="228">
        <v>0</v>
      </c>
      <c r="AB781" s="196"/>
      <c r="AC781" s="233">
        <v>0</v>
      </c>
      <c r="AD781" s="234">
        <v>0</v>
      </c>
      <c r="AE781" s="200"/>
      <c r="AF781" s="199"/>
      <c r="AG781" s="242">
        <f t="shared" si="248"/>
        <v>0</v>
      </c>
      <c r="AH781" s="210">
        <f t="shared" si="249"/>
        <v>0</v>
      </c>
      <c r="AI781" s="196"/>
      <c r="AJ781" s="229">
        <f t="shared" si="243"/>
        <v>7658</v>
      </c>
      <c r="AK781" s="233">
        <v>0</v>
      </c>
      <c r="AL781" s="234">
        <v>0</v>
      </c>
      <c r="AM781" s="201">
        <f t="shared" si="255"/>
        <v>0</v>
      </c>
      <c r="AN781" s="209">
        <f t="shared" si="255"/>
        <v>0</v>
      </c>
      <c r="AO781" s="242">
        <f t="shared" si="242"/>
        <v>0</v>
      </c>
      <c r="AP781" s="210">
        <f t="shared" si="242"/>
        <v>0</v>
      </c>
      <c r="AQ781" s="7"/>
      <c r="AR781" s="211">
        <f t="shared" si="254"/>
        <v>0</v>
      </c>
      <c r="AS781" s="212">
        <f t="shared" si="251"/>
        <v>0</v>
      </c>
      <c r="AT781" s="213">
        <f t="shared" si="252"/>
        <v>0</v>
      </c>
      <c r="AU781" s="7"/>
      <c r="AV781" s="7"/>
      <c r="AW781" s="214"/>
      <c r="AX781" s="214"/>
      <c r="AY781" s="7"/>
      <c r="AZ781" s="7"/>
      <c r="BA781" s="7"/>
      <c r="BB781" s="7"/>
      <c r="BC781" s="7"/>
      <c r="BD781" s="7"/>
    </row>
    <row r="782" spans="1:56" x14ac:dyDescent="0.25">
      <c r="A782" s="218">
        <v>7672</v>
      </c>
      <c r="B782" s="220" t="s">
        <v>816</v>
      </c>
      <c r="C782" s="220"/>
      <c r="D782" s="220"/>
      <c r="E782" s="220"/>
      <c r="F782" s="220"/>
      <c r="G782" s="220"/>
      <c r="H782" s="220"/>
      <c r="I782" s="220"/>
      <c r="J782" s="220"/>
      <c r="K782" s="220"/>
      <c r="L782" s="221"/>
      <c r="M782" s="196" t="s">
        <v>56</v>
      </c>
      <c r="N782" s="222">
        <f t="shared" si="253"/>
        <v>7672</v>
      </c>
      <c r="O782" s="233">
        <v>0</v>
      </c>
      <c r="P782" s="234">
        <v>0</v>
      </c>
      <c r="Q782" s="200"/>
      <c r="R782" s="199"/>
      <c r="S782" s="242">
        <f t="shared" si="246"/>
        <v>0</v>
      </c>
      <c r="T782" s="210">
        <f t="shared" si="247"/>
        <v>0</v>
      </c>
      <c r="U782" s="196"/>
      <c r="V782" s="225">
        <v>0</v>
      </c>
      <c r="W782" s="226">
        <v>0</v>
      </c>
      <c r="X782" s="227">
        <v>0</v>
      </c>
      <c r="Y782" s="226">
        <v>0</v>
      </c>
      <c r="Z782" s="227">
        <v>0</v>
      </c>
      <c r="AA782" s="228">
        <v>0</v>
      </c>
      <c r="AB782" s="196"/>
      <c r="AC782" s="233">
        <v>0</v>
      </c>
      <c r="AD782" s="234">
        <v>0</v>
      </c>
      <c r="AE782" s="302"/>
      <c r="AF782" s="224"/>
      <c r="AG782" s="242">
        <f t="shared" si="248"/>
        <v>0</v>
      </c>
      <c r="AH782" s="210">
        <f t="shared" si="249"/>
        <v>0</v>
      </c>
      <c r="AI782" s="196"/>
      <c r="AJ782" s="229">
        <f t="shared" si="243"/>
        <v>7672</v>
      </c>
      <c r="AK782" s="233">
        <v>0</v>
      </c>
      <c r="AL782" s="234">
        <v>0</v>
      </c>
      <c r="AM782" s="201">
        <f t="shared" si="255"/>
        <v>0</v>
      </c>
      <c r="AN782" s="209">
        <f t="shared" si="255"/>
        <v>0</v>
      </c>
      <c r="AO782" s="242">
        <f t="shared" si="242"/>
        <v>0</v>
      </c>
      <c r="AP782" s="210">
        <f t="shared" si="242"/>
        <v>0</v>
      </c>
      <c r="AQ782" s="7"/>
      <c r="AR782" s="211">
        <f t="shared" si="254"/>
        <v>0</v>
      </c>
      <c r="AS782" s="212">
        <f t="shared" si="251"/>
        <v>0</v>
      </c>
      <c r="AT782" s="213">
        <f t="shared" si="252"/>
        <v>0</v>
      </c>
      <c r="AU782" s="7"/>
      <c r="AV782" s="7"/>
      <c r="AW782" s="214"/>
      <c r="AX782" s="214"/>
      <c r="AY782" s="7"/>
      <c r="AZ782" s="7"/>
      <c r="BA782" s="7"/>
      <c r="BB782" s="7"/>
      <c r="BC782" s="7"/>
      <c r="BD782" s="7"/>
    </row>
    <row r="783" spans="1:56" x14ac:dyDescent="0.25">
      <c r="A783" s="218">
        <v>7673</v>
      </c>
      <c r="B783" s="220" t="s">
        <v>817</v>
      </c>
      <c r="C783" s="220"/>
      <c r="D783" s="220"/>
      <c r="E783" s="220"/>
      <c r="F783" s="220"/>
      <c r="G783" s="220"/>
      <c r="H783" s="220"/>
      <c r="I783" s="220"/>
      <c r="J783" s="220"/>
      <c r="K783" s="220"/>
      <c r="L783" s="221"/>
      <c r="M783" s="196" t="s">
        <v>56</v>
      </c>
      <c r="N783" s="222">
        <f t="shared" si="253"/>
        <v>7673</v>
      </c>
      <c r="O783" s="233">
        <v>0</v>
      </c>
      <c r="P783" s="234">
        <v>0</v>
      </c>
      <c r="Q783" s="200"/>
      <c r="R783" s="199"/>
      <c r="S783" s="242">
        <f t="shared" si="246"/>
        <v>0</v>
      </c>
      <c r="T783" s="210">
        <f t="shared" si="247"/>
        <v>0</v>
      </c>
      <c r="U783" s="196"/>
      <c r="V783" s="225">
        <v>0</v>
      </c>
      <c r="W783" s="226">
        <v>0</v>
      </c>
      <c r="X783" s="227">
        <v>0</v>
      </c>
      <c r="Y783" s="226">
        <v>0</v>
      </c>
      <c r="Z783" s="227">
        <v>0</v>
      </c>
      <c r="AA783" s="228">
        <v>0</v>
      </c>
      <c r="AB783" s="196"/>
      <c r="AC783" s="233">
        <v>0</v>
      </c>
      <c r="AD783" s="234">
        <v>0</v>
      </c>
      <c r="AE783" s="302"/>
      <c r="AF783" s="224"/>
      <c r="AG783" s="242">
        <f t="shared" si="248"/>
        <v>0</v>
      </c>
      <c r="AH783" s="210">
        <f t="shared" si="249"/>
        <v>0</v>
      </c>
      <c r="AI783" s="196"/>
      <c r="AJ783" s="229">
        <f t="shared" si="243"/>
        <v>7673</v>
      </c>
      <c r="AK783" s="233">
        <v>0</v>
      </c>
      <c r="AL783" s="234">
        <v>0</v>
      </c>
      <c r="AM783" s="201">
        <f t="shared" si="255"/>
        <v>0</v>
      </c>
      <c r="AN783" s="209">
        <f t="shared" si="255"/>
        <v>0</v>
      </c>
      <c r="AO783" s="242">
        <f t="shared" si="242"/>
        <v>0</v>
      </c>
      <c r="AP783" s="210">
        <f t="shared" si="242"/>
        <v>0</v>
      </c>
      <c r="AQ783" s="7"/>
      <c r="AR783" s="211">
        <f t="shared" si="254"/>
        <v>0</v>
      </c>
      <c r="AS783" s="212">
        <f t="shared" si="251"/>
        <v>0</v>
      </c>
      <c r="AT783" s="213">
        <f t="shared" si="252"/>
        <v>0</v>
      </c>
      <c r="AU783" s="7"/>
      <c r="AV783" s="7"/>
      <c r="AW783" s="214"/>
      <c r="AX783" s="214"/>
      <c r="AY783" s="7"/>
      <c r="AZ783" s="7"/>
      <c r="BA783" s="7"/>
      <c r="BB783" s="7"/>
      <c r="BC783" s="7"/>
      <c r="BD783" s="7"/>
    </row>
    <row r="784" spans="1:56" x14ac:dyDescent="0.25">
      <c r="A784" s="218">
        <v>7674</v>
      </c>
      <c r="B784" s="220" t="s">
        <v>818</v>
      </c>
      <c r="C784" s="220"/>
      <c r="D784" s="220"/>
      <c r="E784" s="220"/>
      <c r="F784" s="220"/>
      <c r="G784" s="220"/>
      <c r="H784" s="220"/>
      <c r="I784" s="220"/>
      <c r="J784" s="220"/>
      <c r="K784" s="220"/>
      <c r="L784" s="221"/>
      <c r="M784" s="196" t="s">
        <v>56</v>
      </c>
      <c r="N784" s="222">
        <f t="shared" si="253"/>
        <v>7674</v>
      </c>
      <c r="O784" s="233">
        <v>0</v>
      </c>
      <c r="P784" s="234">
        <v>0</v>
      </c>
      <c r="Q784" s="200"/>
      <c r="R784" s="199"/>
      <c r="S784" s="242">
        <f t="shared" si="246"/>
        <v>0</v>
      </c>
      <c r="T784" s="210">
        <f t="shared" si="247"/>
        <v>0</v>
      </c>
      <c r="U784" s="196"/>
      <c r="V784" s="225">
        <v>0</v>
      </c>
      <c r="W784" s="226">
        <v>0</v>
      </c>
      <c r="X784" s="227">
        <v>0</v>
      </c>
      <c r="Y784" s="226">
        <v>0</v>
      </c>
      <c r="Z784" s="227">
        <v>0</v>
      </c>
      <c r="AA784" s="228">
        <v>0</v>
      </c>
      <c r="AB784" s="196"/>
      <c r="AC784" s="233">
        <v>0</v>
      </c>
      <c r="AD784" s="234">
        <v>0</v>
      </c>
      <c r="AE784" s="200"/>
      <c r="AF784" s="199"/>
      <c r="AG784" s="242">
        <f t="shared" si="248"/>
        <v>0</v>
      </c>
      <c r="AH784" s="210">
        <f t="shared" si="249"/>
        <v>0</v>
      </c>
      <c r="AI784" s="196"/>
      <c r="AJ784" s="229">
        <f t="shared" si="243"/>
        <v>7674</v>
      </c>
      <c r="AK784" s="233">
        <v>0</v>
      </c>
      <c r="AL784" s="234">
        <v>0</v>
      </c>
      <c r="AM784" s="201">
        <f t="shared" si="255"/>
        <v>0</v>
      </c>
      <c r="AN784" s="209">
        <f t="shared" si="255"/>
        <v>0</v>
      </c>
      <c r="AO784" s="242">
        <f t="shared" si="242"/>
        <v>0</v>
      </c>
      <c r="AP784" s="210">
        <f t="shared" si="242"/>
        <v>0</v>
      </c>
      <c r="AQ784" s="7"/>
      <c r="AR784" s="211">
        <f t="shared" si="254"/>
        <v>0</v>
      </c>
      <c r="AS784" s="212">
        <f t="shared" si="251"/>
        <v>0</v>
      </c>
      <c r="AT784" s="213">
        <f t="shared" si="252"/>
        <v>0</v>
      </c>
      <c r="AU784" s="7"/>
      <c r="AV784" s="7"/>
      <c r="AW784" s="214"/>
      <c r="AX784" s="214"/>
      <c r="AY784" s="7"/>
      <c r="AZ784" s="7"/>
      <c r="BA784" s="7"/>
      <c r="BB784" s="7"/>
      <c r="BC784" s="7"/>
      <c r="BD784" s="7"/>
    </row>
    <row r="785" spans="1:56" x14ac:dyDescent="0.25">
      <c r="A785" s="218">
        <v>7675</v>
      </c>
      <c r="B785" s="220" t="s">
        <v>819</v>
      </c>
      <c r="C785" s="220"/>
      <c r="D785" s="220"/>
      <c r="E785" s="220"/>
      <c r="F785" s="220"/>
      <c r="G785" s="220"/>
      <c r="H785" s="220"/>
      <c r="I785" s="220"/>
      <c r="J785" s="220"/>
      <c r="K785" s="220"/>
      <c r="L785" s="221"/>
      <c r="M785" s="196" t="s">
        <v>56</v>
      </c>
      <c r="N785" s="222">
        <f>+A785</f>
        <v>7675</v>
      </c>
      <c r="O785" s="233">
        <v>0</v>
      </c>
      <c r="P785" s="234">
        <v>0</v>
      </c>
      <c r="Q785" s="200"/>
      <c r="R785" s="199"/>
      <c r="S785" s="242">
        <f>+IF(ABS(+O785+Q785)&gt;=ABS(P785+R785),+O785-P785+Q785-R785,0)</f>
        <v>0</v>
      </c>
      <c r="T785" s="210">
        <f>+IF(ABS(+O785+Q785)&lt;=ABS(P785+R785),-O785+P785-Q785+R785,0)</f>
        <v>0</v>
      </c>
      <c r="U785" s="196"/>
      <c r="V785" s="225">
        <v>0</v>
      </c>
      <c r="W785" s="226">
        <v>0</v>
      </c>
      <c r="X785" s="227">
        <v>0</v>
      </c>
      <c r="Y785" s="226">
        <v>0</v>
      </c>
      <c r="Z785" s="227">
        <v>0</v>
      </c>
      <c r="AA785" s="228">
        <v>0</v>
      </c>
      <c r="AB785" s="196"/>
      <c r="AC785" s="233">
        <v>0</v>
      </c>
      <c r="AD785" s="234">
        <v>0</v>
      </c>
      <c r="AE785" s="200"/>
      <c r="AF785" s="199"/>
      <c r="AG785" s="242">
        <f>+IF(ABS(+AC785+AE785)&gt;=ABS(AD785+AF785),+AC785-AD785+AE785-AF785,0)</f>
        <v>0</v>
      </c>
      <c r="AH785" s="210">
        <f>+IF(ABS(+AC785+AE785)&lt;=ABS(AD785+AF785),-AC785+AD785-AE785+AF785,0)</f>
        <v>0</v>
      </c>
      <c r="AI785" s="196"/>
      <c r="AJ785" s="229">
        <f>+N785</f>
        <v>7675</v>
      </c>
      <c r="AK785" s="233">
        <v>0</v>
      </c>
      <c r="AL785" s="234">
        <v>0</v>
      </c>
      <c r="AM785" s="201">
        <f t="shared" si="255"/>
        <v>0</v>
      </c>
      <c r="AN785" s="209">
        <f t="shared" si="255"/>
        <v>0</v>
      </c>
      <c r="AO785" s="242">
        <f t="shared" si="242"/>
        <v>0</v>
      </c>
      <c r="AP785" s="210">
        <f t="shared" si="242"/>
        <v>0</v>
      </c>
      <c r="AQ785" s="7"/>
      <c r="AR785" s="211">
        <f>+ROUND(+SUM(AK785-AL785)-SUM(O785-P785)-SUM(V785-W785)-SUM(AC785-AD785),2)</f>
        <v>0</v>
      </c>
      <c r="AS785" s="212">
        <f>+ROUND(+SUM(AM785-AN785)-SUM(Q785-R785)-SUM(X785-Y785)-SUM(AE785-AF785),2)</f>
        <v>0</v>
      </c>
      <c r="AT785" s="213">
        <f>+ROUND(+SUM(AO785-AP785)-SUM(S785-T785)-SUM(Z785-AA785)-SUM(AG785-AH785),2)</f>
        <v>0</v>
      </c>
      <c r="AU785" s="7"/>
      <c r="AV785" s="7"/>
      <c r="AW785" s="214"/>
      <c r="AX785" s="214"/>
      <c r="AY785" s="7"/>
      <c r="AZ785" s="7"/>
      <c r="BA785" s="7"/>
      <c r="BB785" s="7"/>
      <c r="BC785" s="7"/>
      <c r="BD785" s="7"/>
    </row>
    <row r="786" spans="1:56" x14ac:dyDescent="0.25">
      <c r="A786" s="218">
        <v>7677</v>
      </c>
      <c r="B786" s="220" t="s">
        <v>820</v>
      </c>
      <c r="C786" s="220"/>
      <c r="D786" s="220"/>
      <c r="E786" s="220"/>
      <c r="F786" s="220"/>
      <c r="G786" s="220"/>
      <c r="H786" s="220"/>
      <c r="I786" s="220"/>
      <c r="J786" s="220"/>
      <c r="K786" s="220"/>
      <c r="L786" s="221"/>
      <c r="M786" s="196" t="s">
        <v>56</v>
      </c>
      <c r="N786" s="222">
        <f>+A786</f>
        <v>7677</v>
      </c>
      <c r="O786" s="233">
        <v>0</v>
      </c>
      <c r="P786" s="234">
        <v>0</v>
      </c>
      <c r="Q786" s="200"/>
      <c r="R786" s="199"/>
      <c r="S786" s="242">
        <f>+IF(ABS(+O786+Q786)&gt;=ABS(P786+R786),+O786-P786+Q786-R786,0)</f>
        <v>0</v>
      </c>
      <c r="T786" s="210">
        <f>+IF(ABS(+O786+Q786)&lt;=ABS(P786+R786),-O786+P786-Q786+R786,0)</f>
        <v>0</v>
      </c>
      <c r="U786" s="196"/>
      <c r="V786" s="225">
        <v>0</v>
      </c>
      <c r="W786" s="226">
        <v>0</v>
      </c>
      <c r="X786" s="227">
        <v>0</v>
      </c>
      <c r="Y786" s="226">
        <v>0</v>
      </c>
      <c r="Z786" s="227">
        <v>0</v>
      </c>
      <c r="AA786" s="228">
        <v>0</v>
      </c>
      <c r="AB786" s="196"/>
      <c r="AC786" s="233">
        <v>0</v>
      </c>
      <c r="AD786" s="234">
        <v>0</v>
      </c>
      <c r="AE786" s="302"/>
      <c r="AF786" s="224"/>
      <c r="AG786" s="242">
        <f>+IF(ABS(+AC786+AE786)&gt;=ABS(AD786+AF786),+AC786-AD786+AE786-AF786,0)</f>
        <v>0</v>
      </c>
      <c r="AH786" s="210">
        <f>+IF(ABS(+AC786+AE786)&lt;=ABS(AD786+AF786),-AC786+AD786-AE786+AF786,0)</f>
        <v>0</v>
      </c>
      <c r="AI786" s="196"/>
      <c r="AJ786" s="229">
        <f>+N786</f>
        <v>7677</v>
      </c>
      <c r="AK786" s="233">
        <v>0</v>
      </c>
      <c r="AL786" s="234">
        <v>0</v>
      </c>
      <c r="AM786" s="201">
        <f t="shared" si="255"/>
        <v>0</v>
      </c>
      <c r="AN786" s="209">
        <f t="shared" si="255"/>
        <v>0</v>
      </c>
      <c r="AO786" s="242">
        <f t="shared" si="242"/>
        <v>0</v>
      </c>
      <c r="AP786" s="210">
        <f t="shared" si="242"/>
        <v>0</v>
      </c>
      <c r="AQ786" s="7"/>
      <c r="AR786" s="211">
        <f>+ROUND(+SUM(AK786-AL786)-SUM(O786-P786)-SUM(V786-W786)-SUM(AC786-AD786),2)</f>
        <v>0</v>
      </c>
      <c r="AS786" s="212">
        <f>+ROUND(+SUM(AM786-AN786)-SUM(Q786-R786)-SUM(X786-Y786)-SUM(AE786-AF786),2)</f>
        <v>0</v>
      </c>
      <c r="AT786" s="213">
        <f>+ROUND(+SUM(AO786-AP786)-SUM(S786-T786)-SUM(Z786-AA786)-SUM(AG786-AH786),2)</f>
        <v>0</v>
      </c>
      <c r="AU786" s="7"/>
      <c r="AV786" s="7"/>
      <c r="AW786" s="214"/>
      <c r="AX786" s="214"/>
      <c r="AY786" s="7"/>
      <c r="AZ786" s="7"/>
      <c r="BA786" s="7"/>
      <c r="BB786" s="7"/>
      <c r="BC786" s="7"/>
      <c r="BD786" s="7"/>
    </row>
    <row r="787" spans="1:56" x14ac:dyDescent="0.25">
      <c r="A787" s="218">
        <v>7678</v>
      </c>
      <c r="B787" s="220" t="s">
        <v>821</v>
      </c>
      <c r="C787" s="220"/>
      <c r="D787" s="220"/>
      <c r="E787" s="220"/>
      <c r="F787" s="220"/>
      <c r="G787" s="220"/>
      <c r="H787" s="220"/>
      <c r="I787" s="220"/>
      <c r="J787" s="220"/>
      <c r="K787" s="220"/>
      <c r="L787" s="221"/>
      <c r="M787" s="196" t="s">
        <v>56</v>
      </c>
      <c r="N787" s="222">
        <f>+A787</f>
        <v>7678</v>
      </c>
      <c r="O787" s="233">
        <v>0</v>
      </c>
      <c r="P787" s="234">
        <v>0</v>
      </c>
      <c r="Q787" s="200"/>
      <c r="R787" s="199"/>
      <c r="S787" s="242">
        <f>+IF(ABS(+O787+Q787)&gt;=ABS(P787+R787),+O787-P787+Q787-R787,0)</f>
        <v>0</v>
      </c>
      <c r="T787" s="210">
        <f>+IF(ABS(+O787+Q787)&lt;=ABS(P787+R787),-O787+P787-Q787+R787,0)</f>
        <v>0</v>
      </c>
      <c r="U787" s="196"/>
      <c r="V787" s="225">
        <v>0</v>
      </c>
      <c r="W787" s="226">
        <v>0</v>
      </c>
      <c r="X787" s="227">
        <v>0</v>
      </c>
      <c r="Y787" s="226">
        <v>0</v>
      </c>
      <c r="Z787" s="227">
        <v>0</v>
      </c>
      <c r="AA787" s="228">
        <v>0</v>
      </c>
      <c r="AB787" s="196"/>
      <c r="AC787" s="233">
        <v>0</v>
      </c>
      <c r="AD787" s="234">
        <v>0</v>
      </c>
      <c r="AE787" s="302"/>
      <c r="AF787" s="224"/>
      <c r="AG787" s="242">
        <f>+IF(ABS(+AC787+AE787)&gt;=ABS(AD787+AF787),+AC787-AD787+AE787-AF787,0)</f>
        <v>0</v>
      </c>
      <c r="AH787" s="210">
        <f>+IF(ABS(+AC787+AE787)&lt;=ABS(AD787+AF787),-AC787+AD787-AE787+AF787,0)</f>
        <v>0</v>
      </c>
      <c r="AI787" s="196"/>
      <c r="AJ787" s="229">
        <f>+N787</f>
        <v>7678</v>
      </c>
      <c r="AK787" s="233">
        <v>0</v>
      </c>
      <c r="AL787" s="234">
        <v>0</v>
      </c>
      <c r="AM787" s="201">
        <f t="shared" si="255"/>
        <v>0</v>
      </c>
      <c r="AN787" s="209">
        <f t="shared" si="255"/>
        <v>0</v>
      </c>
      <c r="AO787" s="242">
        <f t="shared" si="242"/>
        <v>0</v>
      </c>
      <c r="AP787" s="210">
        <f t="shared" si="242"/>
        <v>0</v>
      </c>
      <c r="AQ787" s="7"/>
      <c r="AR787" s="211">
        <f>+ROUND(+SUM(AK787-AL787)-SUM(O787-P787)-SUM(V787-W787)-SUM(AC787-AD787),2)</f>
        <v>0</v>
      </c>
      <c r="AS787" s="212">
        <f>+ROUND(+SUM(AM787-AN787)-SUM(Q787-R787)-SUM(X787-Y787)-SUM(AE787-AF787),2)</f>
        <v>0</v>
      </c>
      <c r="AT787" s="213">
        <f>+ROUND(+SUM(AO787-AP787)-SUM(S787-T787)-SUM(Z787-AA787)-SUM(AG787-AH787),2)</f>
        <v>0</v>
      </c>
      <c r="AU787" s="7"/>
      <c r="AV787" s="7"/>
      <c r="AW787" s="214"/>
      <c r="AX787" s="214"/>
      <c r="AY787" s="7"/>
      <c r="AZ787" s="7"/>
      <c r="BA787" s="7"/>
      <c r="BB787" s="7"/>
      <c r="BC787" s="7"/>
      <c r="BD787" s="7"/>
    </row>
    <row r="788" spans="1:56" x14ac:dyDescent="0.25">
      <c r="A788" s="218">
        <v>7682</v>
      </c>
      <c r="B788" s="340" t="s">
        <v>822</v>
      </c>
      <c r="C788" s="220"/>
      <c r="D788" s="220"/>
      <c r="E788" s="220"/>
      <c r="F788" s="220"/>
      <c r="G788" s="220"/>
      <c r="H788" s="220"/>
      <c r="I788" s="220"/>
      <c r="J788" s="220"/>
      <c r="K788" s="220"/>
      <c r="L788" s="221"/>
      <c r="M788" s="196" t="s">
        <v>56</v>
      </c>
      <c r="N788" s="222">
        <f t="shared" si="253"/>
        <v>7682</v>
      </c>
      <c r="O788" s="233">
        <v>0</v>
      </c>
      <c r="P788" s="234">
        <v>0</v>
      </c>
      <c r="Q788" s="200"/>
      <c r="R788" s="199"/>
      <c r="S788" s="242">
        <f t="shared" si="246"/>
        <v>0</v>
      </c>
      <c r="T788" s="210">
        <f t="shared" si="247"/>
        <v>0</v>
      </c>
      <c r="U788" s="196"/>
      <c r="V788" s="225">
        <v>0</v>
      </c>
      <c r="W788" s="226">
        <v>0</v>
      </c>
      <c r="X788" s="227">
        <v>0</v>
      </c>
      <c r="Y788" s="226">
        <v>0</v>
      </c>
      <c r="Z788" s="227">
        <v>0</v>
      </c>
      <c r="AA788" s="228">
        <v>0</v>
      </c>
      <c r="AB788" s="196"/>
      <c r="AC788" s="233">
        <v>0</v>
      </c>
      <c r="AD788" s="234">
        <v>0</v>
      </c>
      <c r="AE788" s="200"/>
      <c r="AF788" s="199"/>
      <c r="AG788" s="242">
        <f t="shared" si="248"/>
        <v>0</v>
      </c>
      <c r="AH788" s="210">
        <f t="shared" si="249"/>
        <v>0</v>
      </c>
      <c r="AI788" s="196"/>
      <c r="AJ788" s="229">
        <f t="shared" si="243"/>
        <v>7682</v>
      </c>
      <c r="AK788" s="233">
        <v>0</v>
      </c>
      <c r="AL788" s="234">
        <v>0</v>
      </c>
      <c r="AM788" s="201">
        <f t="shared" si="255"/>
        <v>0</v>
      </c>
      <c r="AN788" s="209">
        <f t="shared" si="255"/>
        <v>0</v>
      </c>
      <c r="AO788" s="242">
        <f t="shared" si="242"/>
        <v>0</v>
      </c>
      <c r="AP788" s="210">
        <f t="shared" si="242"/>
        <v>0</v>
      </c>
      <c r="AQ788" s="7"/>
      <c r="AR788" s="211">
        <f t="shared" si="250"/>
        <v>0</v>
      </c>
      <c r="AS788" s="212">
        <f t="shared" si="251"/>
        <v>0</v>
      </c>
      <c r="AT788" s="213">
        <f t="shared" si="252"/>
        <v>0</v>
      </c>
      <c r="AU788" s="7"/>
      <c r="AV788" s="7"/>
      <c r="AW788" s="214"/>
      <c r="AX788" s="214"/>
      <c r="AY788" s="7"/>
      <c r="AZ788" s="7"/>
      <c r="BA788" s="7"/>
      <c r="BB788" s="7"/>
      <c r="BC788" s="7"/>
      <c r="BD788" s="7"/>
    </row>
    <row r="789" spans="1:56" x14ac:dyDescent="0.25">
      <c r="A789" s="218">
        <v>7684</v>
      </c>
      <c r="B789" s="340" t="s">
        <v>823</v>
      </c>
      <c r="C789" s="220"/>
      <c r="D789" s="220"/>
      <c r="E789" s="220"/>
      <c r="F789" s="220"/>
      <c r="G789" s="220"/>
      <c r="H789" s="220"/>
      <c r="I789" s="220"/>
      <c r="J789" s="220"/>
      <c r="K789" s="220"/>
      <c r="L789" s="221"/>
      <c r="M789" s="196" t="s">
        <v>56</v>
      </c>
      <c r="N789" s="222">
        <f t="shared" si="253"/>
        <v>7684</v>
      </c>
      <c r="O789" s="233">
        <v>0</v>
      </c>
      <c r="P789" s="234">
        <v>0</v>
      </c>
      <c r="Q789" s="200"/>
      <c r="R789" s="199"/>
      <c r="S789" s="242">
        <f t="shared" si="246"/>
        <v>0</v>
      </c>
      <c r="T789" s="210">
        <f t="shared" si="247"/>
        <v>0</v>
      </c>
      <c r="U789" s="196"/>
      <c r="V789" s="225">
        <v>0</v>
      </c>
      <c r="W789" s="226">
        <v>0</v>
      </c>
      <c r="X789" s="227">
        <v>0</v>
      </c>
      <c r="Y789" s="226">
        <v>0</v>
      </c>
      <c r="Z789" s="227">
        <v>0</v>
      </c>
      <c r="AA789" s="228">
        <v>0</v>
      </c>
      <c r="AB789" s="196"/>
      <c r="AC789" s="233">
        <v>0</v>
      </c>
      <c r="AD789" s="234">
        <v>0</v>
      </c>
      <c r="AE789" s="200"/>
      <c r="AF789" s="199"/>
      <c r="AG789" s="242">
        <f t="shared" si="248"/>
        <v>0</v>
      </c>
      <c r="AH789" s="210">
        <f t="shared" si="249"/>
        <v>0</v>
      </c>
      <c r="AI789" s="196"/>
      <c r="AJ789" s="229">
        <f t="shared" si="243"/>
        <v>7684</v>
      </c>
      <c r="AK789" s="233">
        <v>0</v>
      </c>
      <c r="AL789" s="234">
        <v>0</v>
      </c>
      <c r="AM789" s="201">
        <f t="shared" si="255"/>
        <v>0</v>
      </c>
      <c r="AN789" s="209">
        <f t="shared" si="255"/>
        <v>0</v>
      </c>
      <c r="AO789" s="242">
        <f t="shared" si="242"/>
        <v>0</v>
      </c>
      <c r="AP789" s="210">
        <f t="shared" si="242"/>
        <v>0</v>
      </c>
      <c r="AQ789" s="7"/>
      <c r="AR789" s="211">
        <f t="shared" si="250"/>
        <v>0</v>
      </c>
      <c r="AS789" s="212">
        <f t="shared" si="251"/>
        <v>0</v>
      </c>
      <c r="AT789" s="213">
        <f t="shared" si="252"/>
        <v>0</v>
      </c>
      <c r="AU789" s="7"/>
      <c r="AV789" s="7"/>
      <c r="AW789" s="214"/>
      <c r="AX789" s="214"/>
      <c r="AY789" s="7"/>
      <c r="AZ789" s="7"/>
      <c r="BA789" s="7"/>
      <c r="BB789" s="7"/>
      <c r="BC789" s="7"/>
      <c r="BD789" s="7"/>
    </row>
    <row r="790" spans="1:56" x14ac:dyDescent="0.25">
      <c r="A790" s="218">
        <v>7685</v>
      </c>
      <c r="B790" s="340" t="s">
        <v>824</v>
      </c>
      <c r="C790" s="220"/>
      <c r="D790" s="220"/>
      <c r="E790" s="220"/>
      <c r="F790" s="220"/>
      <c r="G790" s="220"/>
      <c r="H790" s="220"/>
      <c r="I790" s="220"/>
      <c r="J790" s="220"/>
      <c r="K790" s="220"/>
      <c r="L790" s="221"/>
      <c r="M790" s="196" t="s">
        <v>56</v>
      </c>
      <c r="N790" s="222">
        <f t="shared" si="253"/>
        <v>7685</v>
      </c>
      <c r="O790" s="233">
        <v>0</v>
      </c>
      <c r="P790" s="234">
        <v>0</v>
      </c>
      <c r="Q790" s="200"/>
      <c r="R790" s="199"/>
      <c r="S790" s="242">
        <f t="shared" si="246"/>
        <v>0</v>
      </c>
      <c r="T790" s="210">
        <f t="shared" si="247"/>
        <v>0</v>
      </c>
      <c r="U790" s="196"/>
      <c r="V790" s="225">
        <v>0</v>
      </c>
      <c r="W790" s="226">
        <v>0</v>
      </c>
      <c r="X790" s="227">
        <v>0</v>
      </c>
      <c r="Y790" s="226">
        <v>0</v>
      </c>
      <c r="Z790" s="227">
        <v>0</v>
      </c>
      <c r="AA790" s="228">
        <v>0</v>
      </c>
      <c r="AB790" s="196"/>
      <c r="AC790" s="233">
        <v>0</v>
      </c>
      <c r="AD790" s="234">
        <v>0</v>
      </c>
      <c r="AE790" s="302"/>
      <c r="AF790" s="224"/>
      <c r="AG790" s="242">
        <f t="shared" si="248"/>
        <v>0</v>
      </c>
      <c r="AH790" s="210">
        <f t="shared" si="249"/>
        <v>0</v>
      </c>
      <c r="AI790" s="196"/>
      <c r="AJ790" s="229">
        <f t="shared" si="243"/>
        <v>7685</v>
      </c>
      <c r="AK790" s="233">
        <v>0</v>
      </c>
      <c r="AL790" s="234">
        <v>0</v>
      </c>
      <c r="AM790" s="201">
        <f t="shared" si="255"/>
        <v>0</v>
      </c>
      <c r="AN790" s="209">
        <f t="shared" si="255"/>
        <v>0</v>
      </c>
      <c r="AO790" s="242">
        <f t="shared" si="242"/>
        <v>0</v>
      </c>
      <c r="AP790" s="210">
        <f t="shared" si="242"/>
        <v>0</v>
      </c>
      <c r="AQ790" s="7"/>
      <c r="AR790" s="211">
        <f t="shared" si="250"/>
        <v>0</v>
      </c>
      <c r="AS790" s="212">
        <f t="shared" si="251"/>
        <v>0</v>
      </c>
      <c r="AT790" s="213">
        <f t="shared" si="252"/>
        <v>0</v>
      </c>
      <c r="AU790" s="7"/>
      <c r="AV790" s="7"/>
      <c r="AW790" s="214"/>
      <c r="AX790" s="214"/>
      <c r="AY790" s="7"/>
      <c r="AZ790" s="7"/>
      <c r="BA790" s="7"/>
      <c r="BB790" s="7"/>
      <c r="BC790" s="7"/>
      <c r="BD790" s="7"/>
    </row>
    <row r="791" spans="1:56" x14ac:dyDescent="0.25">
      <c r="A791" s="218">
        <v>7689</v>
      </c>
      <c r="B791" s="340" t="s">
        <v>825</v>
      </c>
      <c r="C791" s="220"/>
      <c r="D791" s="220"/>
      <c r="E791" s="220"/>
      <c r="F791" s="220"/>
      <c r="G791" s="220"/>
      <c r="H791" s="220"/>
      <c r="I791" s="220"/>
      <c r="J791" s="220"/>
      <c r="K791" s="220"/>
      <c r="L791" s="221"/>
      <c r="M791" s="196" t="s">
        <v>56</v>
      </c>
      <c r="N791" s="222">
        <f t="shared" si="253"/>
        <v>7689</v>
      </c>
      <c r="O791" s="233">
        <v>0</v>
      </c>
      <c r="P791" s="234">
        <v>0</v>
      </c>
      <c r="Q791" s="200"/>
      <c r="R791" s="199"/>
      <c r="S791" s="242">
        <f t="shared" si="246"/>
        <v>0</v>
      </c>
      <c r="T791" s="210">
        <f t="shared" si="247"/>
        <v>0</v>
      </c>
      <c r="U791" s="196"/>
      <c r="V791" s="225">
        <v>0</v>
      </c>
      <c r="W791" s="226">
        <v>0</v>
      </c>
      <c r="X791" s="227">
        <v>0</v>
      </c>
      <c r="Y791" s="226">
        <v>0</v>
      </c>
      <c r="Z791" s="227">
        <v>0</v>
      </c>
      <c r="AA791" s="228">
        <v>0</v>
      </c>
      <c r="AB791" s="196"/>
      <c r="AC791" s="233">
        <v>0</v>
      </c>
      <c r="AD791" s="234">
        <v>0</v>
      </c>
      <c r="AE791" s="302"/>
      <c r="AF791" s="224"/>
      <c r="AG791" s="242">
        <f t="shared" si="248"/>
        <v>0</v>
      </c>
      <c r="AH791" s="210">
        <f t="shared" si="249"/>
        <v>0</v>
      </c>
      <c r="AI791" s="196"/>
      <c r="AJ791" s="229">
        <f t="shared" si="243"/>
        <v>7689</v>
      </c>
      <c r="AK791" s="233">
        <v>0</v>
      </c>
      <c r="AL791" s="234">
        <v>0</v>
      </c>
      <c r="AM791" s="201">
        <f t="shared" si="255"/>
        <v>0</v>
      </c>
      <c r="AN791" s="209">
        <f t="shared" si="255"/>
        <v>0</v>
      </c>
      <c r="AO791" s="242">
        <f t="shared" si="242"/>
        <v>0</v>
      </c>
      <c r="AP791" s="210">
        <f t="shared" si="242"/>
        <v>0</v>
      </c>
      <c r="AQ791" s="7"/>
      <c r="AR791" s="211">
        <f t="shared" si="250"/>
        <v>0</v>
      </c>
      <c r="AS791" s="212">
        <f t="shared" si="251"/>
        <v>0</v>
      </c>
      <c r="AT791" s="213">
        <f t="shared" si="252"/>
        <v>0</v>
      </c>
      <c r="AU791" s="7"/>
      <c r="AV791" s="7"/>
      <c r="AW791" s="214"/>
      <c r="AX791" s="214"/>
      <c r="AY791" s="7"/>
      <c r="AZ791" s="7"/>
      <c r="BA791" s="7"/>
      <c r="BB791" s="7"/>
      <c r="BC791" s="7"/>
      <c r="BD791" s="7"/>
    </row>
    <row r="792" spans="1:56" x14ac:dyDescent="0.25">
      <c r="A792" s="218">
        <v>7692</v>
      </c>
      <c r="B792" s="219" t="s">
        <v>826</v>
      </c>
      <c r="C792" s="220"/>
      <c r="D792" s="220"/>
      <c r="E792" s="220"/>
      <c r="F792" s="220"/>
      <c r="G792" s="220"/>
      <c r="H792" s="220"/>
      <c r="I792" s="220"/>
      <c r="J792" s="220"/>
      <c r="K792" s="220"/>
      <c r="L792" s="221"/>
      <c r="M792" s="196" t="s">
        <v>56</v>
      </c>
      <c r="N792" s="222">
        <f t="shared" si="253"/>
        <v>7692</v>
      </c>
      <c r="O792" s="233">
        <v>0</v>
      </c>
      <c r="P792" s="234">
        <v>0</v>
      </c>
      <c r="Q792" s="200"/>
      <c r="R792" s="199"/>
      <c r="S792" s="242">
        <f t="shared" si="246"/>
        <v>0</v>
      </c>
      <c r="T792" s="210">
        <f t="shared" si="247"/>
        <v>0</v>
      </c>
      <c r="U792" s="196"/>
      <c r="V792" s="225">
        <v>0</v>
      </c>
      <c r="W792" s="226">
        <v>0</v>
      </c>
      <c r="X792" s="227">
        <v>0</v>
      </c>
      <c r="Y792" s="226">
        <v>0</v>
      </c>
      <c r="Z792" s="227">
        <v>0</v>
      </c>
      <c r="AA792" s="228">
        <v>0</v>
      </c>
      <c r="AB792" s="196"/>
      <c r="AC792" s="233">
        <v>0</v>
      </c>
      <c r="AD792" s="234">
        <v>0</v>
      </c>
      <c r="AE792" s="200">
        <v>10623917.800000001</v>
      </c>
      <c r="AF792" s="199"/>
      <c r="AG792" s="242">
        <f t="shared" si="248"/>
        <v>10623917.800000001</v>
      </c>
      <c r="AH792" s="210">
        <f t="shared" si="249"/>
        <v>0</v>
      </c>
      <c r="AI792" s="196"/>
      <c r="AJ792" s="229">
        <f t="shared" si="243"/>
        <v>7692</v>
      </c>
      <c r="AK792" s="233">
        <v>0</v>
      </c>
      <c r="AL792" s="234">
        <v>0</v>
      </c>
      <c r="AM792" s="201">
        <f t="shared" si="255"/>
        <v>10623917.800000001</v>
      </c>
      <c r="AN792" s="209">
        <f t="shared" si="255"/>
        <v>0</v>
      </c>
      <c r="AO792" s="242">
        <f t="shared" si="242"/>
        <v>10623917.800000001</v>
      </c>
      <c r="AP792" s="210">
        <f t="shared" si="242"/>
        <v>0</v>
      </c>
      <c r="AQ792" s="7"/>
      <c r="AR792" s="211">
        <f t="shared" si="250"/>
        <v>0</v>
      </c>
      <c r="AS792" s="212">
        <f t="shared" si="251"/>
        <v>0</v>
      </c>
      <c r="AT792" s="213">
        <f t="shared" si="252"/>
        <v>0</v>
      </c>
      <c r="AU792" s="7"/>
      <c r="AV792" s="7"/>
      <c r="AW792" s="214"/>
      <c r="AX792" s="214"/>
      <c r="AY792" s="7"/>
      <c r="AZ792" s="7"/>
      <c r="BA792" s="7"/>
      <c r="BB792" s="7"/>
      <c r="BC792" s="7"/>
      <c r="BD792" s="7"/>
    </row>
    <row r="793" spans="1:56" x14ac:dyDescent="0.25">
      <c r="A793" s="218">
        <v>7693</v>
      </c>
      <c r="B793" s="340" t="s">
        <v>827</v>
      </c>
      <c r="C793" s="220"/>
      <c r="D793" s="220"/>
      <c r="E793" s="220"/>
      <c r="F793" s="220"/>
      <c r="G793" s="220"/>
      <c r="H793" s="220"/>
      <c r="I793" s="220"/>
      <c r="J793" s="220"/>
      <c r="K793" s="220"/>
      <c r="L793" s="221"/>
      <c r="M793" s="196" t="s">
        <v>56</v>
      </c>
      <c r="N793" s="222">
        <f t="shared" si="253"/>
        <v>7693</v>
      </c>
      <c r="O793" s="233">
        <v>0</v>
      </c>
      <c r="P793" s="234">
        <v>0</v>
      </c>
      <c r="Q793" s="200"/>
      <c r="R793" s="199"/>
      <c r="S793" s="242">
        <f t="shared" si="246"/>
        <v>0</v>
      </c>
      <c r="T793" s="210">
        <f t="shared" si="247"/>
        <v>0</v>
      </c>
      <c r="U793" s="196"/>
      <c r="V793" s="225">
        <v>0</v>
      </c>
      <c r="W793" s="226">
        <v>0</v>
      </c>
      <c r="X793" s="227">
        <v>0</v>
      </c>
      <c r="Y793" s="226">
        <v>0</v>
      </c>
      <c r="Z793" s="227">
        <v>0</v>
      </c>
      <c r="AA793" s="228">
        <v>0</v>
      </c>
      <c r="AB793" s="196"/>
      <c r="AC793" s="233">
        <v>0</v>
      </c>
      <c r="AD793" s="234">
        <v>0</v>
      </c>
      <c r="AE793" s="302"/>
      <c r="AF793" s="224"/>
      <c r="AG793" s="242">
        <f t="shared" si="248"/>
        <v>0</v>
      </c>
      <c r="AH793" s="210">
        <f t="shared" si="249"/>
        <v>0</v>
      </c>
      <c r="AI793" s="196"/>
      <c r="AJ793" s="229">
        <f t="shared" si="243"/>
        <v>7693</v>
      </c>
      <c r="AK793" s="233">
        <v>0</v>
      </c>
      <c r="AL793" s="234">
        <v>0</v>
      </c>
      <c r="AM793" s="201">
        <f t="shared" si="255"/>
        <v>0</v>
      </c>
      <c r="AN793" s="209">
        <f t="shared" si="255"/>
        <v>0</v>
      </c>
      <c r="AO793" s="242">
        <f t="shared" si="242"/>
        <v>0</v>
      </c>
      <c r="AP793" s="210">
        <f t="shared" si="242"/>
        <v>0</v>
      </c>
      <c r="AQ793" s="7"/>
      <c r="AR793" s="211">
        <f t="shared" si="250"/>
        <v>0</v>
      </c>
      <c r="AS793" s="212">
        <f t="shared" si="251"/>
        <v>0</v>
      </c>
      <c r="AT793" s="213">
        <f t="shared" si="252"/>
        <v>0</v>
      </c>
      <c r="AU793" s="7"/>
      <c r="AV793" s="7"/>
      <c r="AW793" s="214"/>
      <c r="AX793" s="214"/>
      <c r="AY793" s="7"/>
      <c r="AZ793" s="7"/>
      <c r="BA793" s="7"/>
      <c r="BB793" s="7"/>
      <c r="BC793" s="7"/>
      <c r="BD793" s="7"/>
    </row>
    <row r="794" spans="1:56" x14ac:dyDescent="0.25">
      <c r="A794" s="218">
        <v>7694</v>
      </c>
      <c r="B794" s="340" t="s">
        <v>828</v>
      </c>
      <c r="C794" s="220"/>
      <c r="D794" s="220"/>
      <c r="E794" s="220"/>
      <c r="F794" s="220"/>
      <c r="G794" s="220"/>
      <c r="H794" s="220"/>
      <c r="I794" s="220"/>
      <c r="J794" s="220"/>
      <c r="K794" s="220"/>
      <c r="L794" s="221"/>
      <c r="M794" s="196" t="s">
        <v>56</v>
      </c>
      <c r="N794" s="222">
        <f t="shared" si="253"/>
        <v>7694</v>
      </c>
      <c r="O794" s="233">
        <v>0</v>
      </c>
      <c r="P794" s="234">
        <v>0</v>
      </c>
      <c r="Q794" s="200"/>
      <c r="R794" s="199"/>
      <c r="S794" s="242">
        <f t="shared" si="246"/>
        <v>0</v>
      </c>
      <c r="T794" s="210">
        <f t="shared" si="247"/>
        <v>0</v>
      </c>
      <c r="U794" s="196"/>
      <c r="V794" s="225">
        <v>0</v>
      </c>
      <c r="W794" s="226">
        <v>0</v>
      </c>
      <c r="X794" s="227">
        <v>0</v>
      </c>
      <c r="Y794" s="226">
        <v>0</v>
      </c>
      <c r="Z794" s="227">
        <v>0</v>
      </c>
      <c r="AA794" s="228">
        <v>0</v>
      </c>
      <c r="AB794" s="196"/>
      <c r="AC794" s="233">
        <v>0</v>
      </c>
      <c r="AD794" s="234">
        <v>0</v>
      </c>
      <c r="AE794" s="302"/>
      <c r="AF794" s="224"/>
      <c r="AG794" s="242">
        <f t="shared" si="248"/>
        <v>0</v>
      </c>
      <c r="AH794" s="210">
        <f t="shared" si="249"/>
        <v>0</v>
      </c>
      <c r="AI794" s="196"/>
      <c r="AJ794" s="229">
        <f t="shared" si="243"/>
        <v>7694</v>
      </c>
      <c r="AK794" s="233">
        <v>0</v>
      </c>
      <c r="AL794" s="234">
        <v>0</v>
      </c>
      <c r="AM794" s="201">
        <f t="shared" si="255"/>
        <v>0</v>
      </c>
      <c r="AN794" s="209">
        <f t="shared" si="255"/>
        <v>0</v>
      </c>
      <c r="AO794" s="242">
        <f t="shared" si="242"/>
        <v>0</v>
      </c>
      <c r="AP794" s="210">
        <f t="shared" si="242"/>
        <v>0</v>
      </c>
      <c r="AQ794" s="7"/>
      <c r="AR794" s="211">
        <f t="shared" si="250"/>
        <v>0</v>
      </c>
      <c r="AS794" s="212">
        <f t="shared" si="251"/>
        <v>0</v>
      </c>
      <c r="AT794" s="213">
        <f t="shared" si="252"/>
        <v>0</v>
      </c>
      <c r="AU794" s="7"/>
      <c r="AV794" s="7"/>
      <c r="AW794" s="214"/>
      <c r="AX794" s="214"/>
      <c r="AY794" s="7"/>
      <c r="AZ794" s="7"/>
      <c r="BA794" s="7"/>
      <c r="BB794" s="7"/>
      <c r="BC794" s="7"/>
      <c r="BD794" s="7"/>
    </row>
    <row r="795" spans="1:56" x14ac:dyDescent="0.25">
      <c r="A795" s="218">
        <v>7695</v>
      </c>
      <c r="B795" s="340" t="s">
        <v>829</v>
      </c>
      <c r="C795" s="220"/>
      <c r="D795" s="220"/>
      <c r="E795" s="220"/>
      <c r="F795" s="220"/>
      <c r="G795" s="220"/>
      <c r="H795" s="220"/>
      <c r="I795" s="220"/>
      <c r="J795" s="220"/>
      <c r="K795" s="220"/>
      <c r="L795" s="221"/>
      <c r="M795" s="196" t="s">
        <v>56</v>
      </c>
      <c r="N795" s="222">
        <f t="shared" si="253"/>
        <v>7695</v>
      </c>
      <c r="O795" s="233">
        <v>0</v>
      </c>
      <c r="P795" s="234">
        <v>0</v>
      </c>
      <c r="Q795" s="200"/>
      <c r="R795" s="199"/>
      <c r="S795" s="242">
        <f t="shared" si="246"/>
        <v>0</v>
      </c>
      <c r="T795" s="210">
        <f t="shared" si="247"/>
        <v>0</v>
      </c>
      <c r="U795" s="196"/>
      <c r="V795" s="225">
        <v>0</v>
      </c>
      <c r="W795" s="226">
        <v>0</v>
      </c>
      <c r="X795" s="227">
        <v>0</v>
      </c>
      <c r="Y795" s="226">
        <v>0</v>
      </c>
      <c r="Z795" s="227">
        <v>0</v>
      </c>
      <c r="AA795" s="228">
        <v>0</v>
      </c>
      <c r="AB795" s="196"/>
      <c r="AC795" s="233">
        <v>0</v>
      </c>
      <c r="AD795" s="234">
        <v>0</v>
      </c>
      <c r="AE795" s="302"/>
      <c r="AF795" s="224"/>
      <c r="AG795" s="242">
        <f t="shared" si="248"/>
        <v>0</v>
      </c>
      <c r="AH795" s="210">
        <f t="shared" si="249"/>
        <v>0</v>
      </c>
      <c r="AI795" s="196"/>
      <c r="AJ795" s="229">
        <f t="shared" si="243"/>
        <v>7695</v>
      </c>
      <c r="AK795" s="233">
        <v>0</v>
      </c>
      <c r="AL795" s="234">
        <v>0</v>
      </c>
      <c r="AM795" s="201">
        <f t="shared" si="255"/>
        <v>0</v>
      </c>
      <c r="AN795" s="209">
        <f t="shared" si="255"/>
        <v>0</v>
      </c>
      <c r="AO795" s="242">
        <f t="shared" si="242"/>
        <v>0</v>
      </c>
      <c r="AP795" s="210">
        <f t="shared" si="242"/>
        <v>0</v>
      </c>
      <c r="AQ795" s="7"/>
      <c r="AR795" s="211">
        <f t="shared" si="250"/>
        <v>0</v>
      </c>
      <c r="AS795" s="212">
        <f t="shared" si="251"/>
        <v>0</v>
      </c>
      <c r="AT795" s="213">
        <f t="shared" si="252"/>
        <v>0</v>
      </c>
      <c r="AU795" s="7"/>
      <c r="AV795" s="7"/>
      <c r="AW795" s="214"/>
      <c r="AX795" s="214"/>
      <c r="AY795" s="7"/>
      <c r="AZ795" s="7"/>
      <c r="BA795" s="7"/>
      <c r="BB795" s="7"/>
      <c r="BC795" s="7"/>
      <c r="BD795" s="7"/>
    </row>
    <row r="796" spans="1:56" x14ac:dyDescent="0.25">
      <c r="A796" s="218">
        <v>7697</v>
      </c>
      <c r="B796" s="219" t="s">
        <v>830</v>
      </c>
      <c r="C796" s="220"/>
      <c r="D796" s="220"/>
      <c r="E796" s="220"/>
      <c r="F796" s="220"/>
      <c r="G796" s="220"/>
      <c r="H796" s="220"/>
      <c r="I796" s="220"/>
      <c r="J796" s="220"/>
      <c r="K796" s="220"/>
      <c r="L796" s="221"/>
      <c r="M796" s="196" t="s">
        <v>56</v>
      </c>
      <c r="N796" s="222">
        <f t="shared" si="253"/>
        <v>7697</v>
      </c>
      <c r="O796" s="233">
        <v>0</v>
      </c>
      <c r="P796" s="234">
        <v>0</v>
      </c>
      <c r="Q796" s="200"/>
      <c r="R796" s="199"/>
      <c r="S796" s="242">
        <f t="shared" si="246"/>
        <v>0</v>
      </c>
      <c r="T796" s="210">
        <f t="shared" si="247"/>
        <v>0</v>
      </c>
      <c r="U796" s="196"/>
      <c r="V796" s="225">
        <v>0</v>
      </c>
      <c r="W796" s="226">
        <v>0</v>
      </c>
      <c r="X796" s="227">
        <v>0</v>
      </c>
      <c r="Y796" s="226">
        <v>0</v>
      </c>
      <c r="Z796" s="227">
        <v>0</v>
      </c>
      <c r="AA796" s="228">
        <v>0</v>
      </c>
      <c r="AB796" s="196"/>
      <c r="AC796" s="233">
        <v>0</v>
      </c>
      <c r="AD796" s="234">
        <v>0</v>
      </c>
      <c r="AE796" s="200"/>
      <c r="AF796" s="199"/>
      <c r="AG796" s="242">
        <f t="shared" si="248"/>
        <v>0</v>
      </c>
      <c r="AH796" s="210">
        <f t="shared" si="249"/>
        <v>0</v>
      </c>
      <c r="AI796" s="196"/>
      <c r="AJ796" s="229">
        <f t="shared" si="243"/>
        <v>7697</v>
      </c>
      <c r="AK796" s="233">
        <v>0</v>
      </c>
      <c r="AL796" s="234">
        <v>0</v>
      </c>
      <c r="AM796" s="201">
        <f t="shared" ref="AM796:AN828" si="256">+ROUND(+Q796+X796+AE796,2)</f>
        <v>0</v>
      </c>
      <c r="AN796" s="209">
        <f t="shared" si="256"/>
        <v>0</v>
      </c>
      <c r="AO796" s="242">
        <f t="shared" si="242"/>
        <v>0</v>
      </c>
      <c r="AP796" s="210">
        <f t="shared" si="242"/>
        <v>0</v>
      </c>
      <c r="AQ796" s="7"/>
      <c r="AR796" s="211">
        <f t="shared" si="250"/>
        <v>0</v>
      </c>
      <c r="AS796" s="212">
        <f t="shared" si="251"/>
        <v>0</v>
      </c>
      <c r="AT796" s="213">
        <f t="shared" si="252"/>
        <v>0</v>
      </c>
      <c r="AU796" s="7"/>
      <c r="AV796" s="7"/>
      <c r="AW796" s="214"/>
      <c r="AX796" s="214"/>
      <c r="AY796" s="7"/>
      <c r="AZ796" s="7"/>
      <c r="BA796" s="7"/>
      <c r="BB796" s="7"/>
      <c r="BC796" s="7"/>
      <c r="BD796" s="7"/>
    </row>
    <row r="797" spans="1:56" x14ac:dyDescent="0.25">
      <c r="A797" s="218">
        <v>7698</v>
      </c>
      <c r="B797" s="219" t="s">
        <v>831</v>
      </c>
      <c r="C797" s="220"/>
      <c r="D797" s="220"/>
      <c r="E797" s="220"/>
      <c r="F797" s="220"/>
      <c r="G797" s="220"/>
      <c r="H797" s="220"/>
      <c r="I797" s="220"/>
      <c r="J797" s="220"/>
      <c r="K797" s="220"/>
      <c r="L797" s="221"/>
      <c r="M797" s="196" t="s">
        <v>56</v>
      </c>
      <c r="N797" s="222">
        <f t="shared" si="253"/>
        <v>7698</v>
      </c>
      <c r="O797" s="233">
        <v>0</v>
      </c>
      <c r="P797" s="234">
        <v>0</v>
      </c>
      <c r="Q797" s="200"/>
      <c r="R797" s="199"/>
      <c r="S797" s="242">
        <f t="shared" si="246"/>
        <v>0</v>
      </c>
      <c r="T797" s="210">
        <f t="shared" si="247"/>
        <v>0</v>
      </c>
      <c r="U797" s="196"/>
      <c r="V797" s="225">
        <v>0</v>
      </c>
      <c r="W797" s="226">
        <v>0</v>
      </c>
      <c r="X797" s="227">
        <v>0</v>
      </c>
      <c r="Y797" s="226">
        <v>0</v>
      </c>
      <c r="Z797" s="227">
        <v>0</v>
      </c>
      <c r="AA797" s="228">
        <v>0</v>
      </c>
      <c r="AB797" s="196"/>
      <c r="AC797" s="233">
        <v>0</v>
      </c>
      <c r="AD797" s="234">
        <v>0</v>
      </c>
      <c r="AE797" s="302"/>
      <c r="AF797" s="224"/>
      <c r="AG797" s="242">
        <f t="shared" si="248"/>
        <v>0</v>
      </c>
      <c r="AH797" s="210">
        <f t="shared" si="249"/>
        <v>0</v>
      </c>
      <c r="AI797" s="196"/>
      <c r="AJ797" s="229">
        <f t="shared" si="243"/>
        <v>7698</v>
      </c>
      <c r="AK797" s="233">
        <v>0</v>
      </c>
      <c r="AL797" s="234">
        <v>0</v>
      </c>
      <c r="AM797" s="201">
        <f t="shared" si="256"/>
        <v>0</v>
      </c>
      <c r="AN797" s="209">
        <f t="shared" si="256"/>
        <v>0</v>
      </c>
      <c r="AO797" s="242">
        <f t="shared" si="242"/>
        <v>0</v>
      </c>
      <c r="AP797" s="210">
        <f t="shared" si="242"/>
        <v>0</v>
      </c>
      <c r="AQ797" s="7"/>
      <c r="AR797" s="211">
        <f t="shared" si="250"/>
        <v>0</v>
      </c>
      <c r="AS797" s="212">
        <f t="shared" si="251"/>
        <v>0</v>
      </c>
      <c r="AT797" s="213">
        <f t="shared" si="252"/>
        <v>0</v>
      </c>
      <c r="AU797" s="7"/>
      <c r="AV797" s="7"/>
      <c r="AW797" s="214"/>
      <c r="AX797" s="214"/>
      <c r="AY797" s="7"/>
      <c r="AZ797" s="7"/>
      <c r="BA797" s="7"/>
      <c r="BB797" s="7"/>
      <c r="BC797" s="7"/>
      <c r="BD797" s="7"/>
    </row>
    <row r="798" spans="1:56" x14ac:dyDescent="0.25">
      <c r="A798" s="218">
        <v>7699</v>
      </c>
      <c r="B798" s="336" t="s">
        <v>832</v>
      </c>
      <c r="C798" s="220"/>
      <c r="D798" s="220"/>
      <c r="E798" s="220"/>
      <c r="F798" s="220"/>
      <c r="G798" s="220"/>
      <c r="H798" s="220"/>
      <c r="I798" s="220"/>
      <c r="J798" s="220"/>
      <c r="K798" s="220"/>
      <c r="L798" s="221"/>
      <c r="M798" s="196" t="s">
        <v>56</v>
      </c>
      <c r="N798" s="222">
        <f>+A798</f>
        <v>7699</v>
      </c>
      <c r="O798" s="233">
        <v>0</v>
      </c>
      <c r="P798" s="234">
        <v>0</v>
      </c>
      <c r="Q798" s="200"/>
      <c r="R798" s="199"/>
      <c r="S798" s="242">
        <f t="shared" si="246"/>
        <v>0</v>
      </c>
      <c r="T798" s="210">
        <f t="shared" si="247"/>
        <v>0</v>
      </c>
      <c r="U798" s="196"/>
      <c r="V798" s="225">
        <v>0</v>
      </c>
      <c r="W798" s="226">
        <v>0</v>
      </c>
      <c r="X798" s="227">
        <v>0</v>
      </c>
      <c r="Y798" s="226">
        <v>0</v>
      </c>
      <c r="Z798" s="227">
        <v>0</v>
      </c>
      <c r="AA798" s="228">
        <v>0</v>
      </c>
      <c r="AB798" s="196"/>
      <c r="AC798" s="233">
        <v>0</v>
      </c>
      <c r="AD798" s="234">
        <v>0</v>
      </c>
      <c r="AE798" s="302"/>
      <c r="AF798" s="224"/>
      <c r="AG798" s="242">
        <f t="shared" si="248"/>
        <v>0</v>
      </c>
      <c r="AH798" s="210">
        <f t="shared" si="249"/>
        <v>0</v>
      </c>
      <c r="AI798" s="196"/>
      <c r="AJ798" s="229">
        <f t="shared" si="243"/>
        <v>7699</v>
      </c>
      <c r="AK798" s="233">
        <v>0</v>
      </c>
      <c r="AL798" s="234">
        <v>0</v>
      </c>
      <c r="AM798" s="201">
        <f t="shared" si="256"/>
        <v>0</v>
      </c>
      <c r="AN798" s="209">
        <f t="shared" si="256"/>
        <v>0</v>
      </c>
      <c r="AO798" s="242">
        <f t="shared" si="242"/>
        <v>0</v>
      </c>
      <c r="AP798" s="210">
        <f t="shared" si="242"/>
        <v>0</v>
      </c>
      <c r="AQ798" s="7"/>
      <c r="AR798" s="211">
        <f t="shared" si="250"/>
        <v>0</v>
      </c>
      <c r="AS798" s="212">
        <f t="shared" si="251"/>
        <v>0</v>
      </c>
      <c r="AT798" s="213">
        <f t="shared" si="252"/>
        <v>0</v>
      </c>
      <c r="AU798" s="7"/>
      <c r="AV798" s="7"/>
      <c r="AW798" s="214"/>
      <c r="AX798" s="214"/>
      <c r="AY798" s="7"/>
      <c r="AZ798" s="7"/>
      <c r="BA798" s="7"/>
      <c r="BB798" s="7"/>
      <c r="BC798" s="7"/>
      <c r="BD798" s="7"/>
    </row>
    <row r="799" spans="1:56" x14ac:dyDescent="0.25">
      <c r="A799" s="218">
        <v>7801</v>
      </c>
      <c r="B799" s="219" t="s">
        <v>833</v>
      </c>
      <c r="C799" s="220"/>
      <c r="D799" s="220"/>
      <c r="E799" s="220"/>
      <c r="F799" s="220"/>
      <c r="G799" s="220"/>
      <c r="H799" s="220"/>
      <c r="I799" s="220"/>
      <c r="J799" s="220"/>
      <c r="K799" s="220"/>
      <c r="L799" s="221"/>
      <c r="M799" s="196" t="s">
        <v>56</v>
      </c>
      <c r="N799" s="222">
        <f t="shared" si="253"/>
        <v>7801</v>
      </c>
      <c r="O799" s="233">
        <v>0</v>
      </c>
      <c r="P799" s="234">
        <v>0</v>
      </c>
      <c r="Q799" s="200"/>
      <c r="R799" s="199"/>
      <c r="S799" s="242">
        <f t="shared" si="246"/>
        <v>0</v>
      </c>
      <c r="T799" s="210">
        <f t="shared" si="247"/>
        <v>0</v>
      </c>
      <c r="U799" s="196"/>
      <c r="V799" s="225">
        <v>0</v>
      </c>
      <c r="W799" s="226">
        <v>0</v>
      </c>
      <c r="X799" s="227">
        <v>0</v>
      </c>
      <c r="Y799" s="226">
        <v>0</v>
      </c>
      <c r="Z799" s="227">
        <v>0</v>
      </c>
      <c r="AA799" s="228">
        <v>0</v>
      </c>
      <c r="AB799" s="196"/>
      <c r="AC799" s="233">
        <v>0</v>
      </c>
      <c r="AD799" s="234">
        <v>0</v>
      </c>
      <c r="AE799" s="200"/>
      <c r="AF799" s="199"/>
      <c r="AG799" s="242">
        <f t="shared" si="248"/>
        <v>0</v>
      </c>
      <c r="AH799" s="210">
        <f t="shared" si="249"/>
        <v>0</v>
      </c>
      <c r="AI799" s="196"/>
      <c r="AJ799" s="229">
        <f t="shared" si="243"/>
        <v>7801</v>
      </c>
      <c r="AK799" s="233">
        <v>0</v>
      </c>
      <c r="AL799" s="234">
        <v>0</v>
      </c>
      <c r="AM799" s="201">
        <f t="shared" si="256"/>
        <v>0</v>
      </c>
      <c r="AN799" s="209">
        <f t="shared" si="256"/>
        <v>0</v>
      </c>
      <c r="AO799" s="242">
        <f t="shared" si="242"/>
        <v>0</v>
      </c>
      <c r="AP799" s="210">
        <f t="shared" si="242"/>
        <v>0</v>
      </c>
      <c r="AQ799" s="7"/>
      <c r="AR799" s="211">
        <f t="shared" si="250"/>
        <v>0</v>
      </c>
      <c r="AS799" s="212">
        <f t="shared" si="251"/>
        <v>0</v>
      </c>
      <c r="AT799" s="213">
        <f t="shared" si="252"/>
        <v>0</v>
      </c>
      <c r="AU799" s="7"/>
      <c r="AV799" s="7"/>
      <c r="AW799" s="214"/>
      <c r="AX799" s="214"/>
      <c r="AY799" s="7"/>
      <c r="AZ799" s="7"/>
      <c r="BA799" s="7"/>
      <c r="BB799" s="7"/>
      <c r="BC799" s="7"/>
      <c r="BD799" s="7"/>
    </row>
    <row r="800" spans="1:56" x14ac:dyDescent="0.25">
      <c r="A800" s="218">
        <v>7802</v>
      </c>
      <c r="B800" s="219" t="s">
        <v>834</v>
      </c>
      <c r="C800" s="220"/>
      <c r="D800" s="220"/>
      <c r="E800" s="220"/>
      <c r="F800" s="220"/>
      <c r="G800" s="220"/>
      <c r="H800" s="220"/>
      <c r="I800" s="220"/>
      <c r="J800" s="220"/>
      <c r="K800" s="220"/>
      <c r="L800" s="221"/>
      <c r="M800" s="196" t="s">
        <v>56</v>
      </c>
      <c r="N800" s="222">
        <f t="shared" si="253"/>
        <v>7802</v>
      </c>
      <c r="O800" s="233">
        <v>0</v>
      </c>
      <c r="P800" s="234">
        <v>0</v>
      </c>
      <c r="Q800" s="200"/>
      <c r="R800" s="199"/>
      <c r="S800" s="242">
        <f t="shared" si="246"/>
        <v>0</v>
      </c>
      <c r="T800" s="210">
        <f t="shared" si="247"/>
        <v>0</v>
      </c>
      <c r="U800" s="196"/>
      <c r="V800" s="225">
        <v>0</v>
      </c>
      <c r="W800" s="226">
        <v>0</v>
      </c>
      <c r="X800" s="227">
        <v>0</v>
      </c>
      <c r="Y800" s="226">
        <v>0</v>
      </c>
      <c r="Z800" s="227">
        <v>0</v>
      </c>
      <c r="AA800" s="228">
        <v>0</v>
      </c>
      <c r="AB800" s="196"/>
      <c r="AC800" s="233">
        <v>0</v>
      </c>
      <c r="AD800" s="234">
        <v>0</v>
      </c>
      <c r="AE800" s="200"/>
      <c r="AF800" s="199"/>
      <c r="AG800" s="242">
        <f t="shared" si="248"/>
        <v>0</v>
      </c>
      <c r="AH800" s="210">
        <f t="shared" si="249"/>
        <v>0</v>
      </c>
      <c r="AI800" s="196"/>
      <c r="AJ800" s="229">
        <f t="shared" si="243"/>
        <v>7802</v>
      </c>
      <c r="AK800" s="233">
        <v>0</v>
      </c>
      <c r="AL800" s="234">
        <v>0</v>
      </c>
      <c r="AM800" s="201">
        <f t="shared" si="256"/>
        <v>0</v>
      </c>
      <c r="AN800" s="209">
        <f t="shared" si="256"/>
        <v>0</v>
      </c>
      <c r="AO800" s="242">
        <f t="shared" ref="AO800:AP828" si="257">+S800+Z800+AG800</f>
        <v>0</v>
      </c>
      <c r="AP800" s="210">
        <f t="shared" si="257"/>
        <v>0</v>
      </c>
      <c r="AQ800" s="7"/>
      <c r="AR800" s="211">
        <f t="shared" si="250"/>
        <v>0</v>
      </c>
      <c r="AS800" s="212">
        <f t="shared" si="251"/>
        <v>0</v>
      </c>
      <c r="AT800" s="213">
        <f t="shared" si="252"/>
        <v>0</v>
      </c>
      <c r="AU800" s="7"/>
      <c r="AV800" s="7"/>
      <c r="AW800" s="214"/>
      <c r="AX800" s="214"/>
      <c r="AY800" s="7"/>
      <c r="AZ800" s="7"/>
      <c r="BA800" s="7"/>
      <c r="BB800" s="7"/>
      <c r="BC800" s="7"/>
      <c r="BD800" s="7"/>
    </row>
    <row r="801" spans="1:56" x14ac:dyDescent="0.25">
      <c r="A801" s="218">
        <v>7803</v>
      </c>
      <c r="B801" s="340" t="s">
        <v>835</v>
      </c>
      <c r="C801" s="220"/>
      <c r="D801" s="220"/>
      <c r="E801" s="220"/>
      <c r="F801" s="220"/>
      <c r="G801" s="220"/>
      <c r="H801" s="220"/>
      <c r="I801" s="220"/>
      <c r="J801" s="220"/>
      <c r="K801" s="220"/>
      <c r="L801" s="221"/>
      <c r="M801" s="196" t="s">
        <v>56</v>
      </c>
      <c r="N801" s="222">
        <f>+A801</f>
        <v>7803</v>
      </c>
      <c r="O801" s="233">
        <v>0</v>
      </c>
      <c r="P801" s="234">
        <v>0</v>
      </c>
      <c r="Q801" s="200"/>
      <c r="R801" s="199"/>
      <c r="S801" s="242">
        <f t="shared" si="246"/>
        <v>0</v>
      </c>
      <c r="T801" s="210">
        <f t="shared" si="247"/>
        <v>0</v>
      </c>
      <c r="U801" s="196"/>
      <c r="V801" s="225">
        <v>0</v>
      </c>
      <c r="W801" s="226">
        <v>0</v>
      </c>
      <c r="X801" s="227">
        <v>0</v>
      </c>
      <c r="Y801" s="226">
        <v>0</v>
      </c>
      <c r="Z801" s="227">
        <v>0</v>
      </c>
      <c r="AA801" s="228">
        <v>0</v>
      </c>
      <c r="AB801" s="196"/>
      <c r="AC801" s="233">
        <v>0</v>
      </c>
      <c r="AD801" s="234">
        <v>0</v>
      </c>
      <c r="AE801" s="302"/>
      <c r="AF801" s="224"/>
      <c r="AG801" s="242">
        <f t="shared" si="248"/>
        <v>0</v>
      </c>
      <c r="AH801" s="210">
        <f t="shared" si="249"/>
        <v>0</v>
      </c>
      <c r="AI801" s="196"/>
      <c r="AJ801" s="229">
        <f>+N801</f>
        <v>7803</v>
      </c>
      <c r="AK801" s="233">
        <v>0</v>
      </c>
      <c r="AL801" s="234">
        <v>0</v>
      </c>
      <c r="AM801" s="201">
        <f>+ROUND(+Q801+X801+AE801,2)</f>
        <v>0</v>
      </c>
      <c r="AN801" s="209">
        <f>+ROUND(+R801+Y801+AF801,2)</f>
        <v>0</v>
      </c>
      <c r="AO801" s="242">
        <f t="shared" si="257"/>
        <v>0</v>
      </c>
      <c r="AP801" s="210">
        <f t="shared" si="257"/>
        <v>0</v>
      </c>
      <c r="AQ801" s="7"/>
      <c r="AR801" s="211">
        <f>+ROUND(+SUM(AK801-AL801)-SUM(O801-P801)-SUM(V801-W801)-SUM(AC801-AD801),2)</f>
        <v>0</v>
      </c>
      <c r="AS801" s="212">
        <f>+ROUND(+SUM(AM801-AN801)-SUM(Q801-R801)-SUM(X801-Y801)-SUM(AE801-AF801),2)</f>
        <v>0</v>
      </c>
      <c r="AT801" s="213">
        <f>+ROUND(+SUM(AO801-AP801)-SUM(S801-T801)-SUM(Z801-AA801)-SUM(AG801-AH801),2)</f>
        <v>0</v>
      </c>
      <c r="AU801" s="7"/>
      <c r="AV801" s="7"/>
      <c r="AW801" s="214"/>
      <c r="AX801" s="214"/>
      <c r="AY801" s="7"/>
      <c r="AZ801" s="7"/>
      <c r="BA801" s="7"/>
      <c r="BB801" s="7"/>
      <c r="BC801" s="7"/>
      <c r="BD801" s="7"/>
    </row>
    <row r="802" spans="1:56" x14ac:dyDescent="0.25">
      <c r="A802" s="218">
        <v>7804</v>
      </c>
      <c r="B802" s="340" t="s">
        <v>836</v>
      </c>
      <c r="C802" s="220"/>
      <c r="D802" s="220"/>
      <c r="E802" s="220"/>
      <c r="F802" s="220"/>
      <c r="G802" s="220"/>
      <c r="H802" s="220"/>
      <c r="I802" s="220"/>
      <c r="J802" s="220"/>
      <c r="K802" s="220"/>
      <c r="L802" s="221"/>
      <c r="M802" s="196" t="s">
        <v>56</v>
      </c>
      <c r="N802" s="222">
        <f>+A802</f>
        <v>7804</v>
      </c>
      <c r="O802" s="233">
        <v>0</v>
      </c>
      <c r="P802" s="234">
        <v>0</v>
      </c>
      <c r="Q802" s="200"/>
      <c r="R802" s="199"/>
      <c r="S802" s="242">
        <f t="shared" si="246"/>
        <v>0</v>
      </c>
      <c r="T802" s="210">
        <f t="shared" si="247"/>
        <v>0</v>
      </c>
      <c r="U802" s="196"/>
      <c r="V802" s="225">
        <v>0</v>
      </c>
      <c r="W802" s="226">
        <v>0</v>
      </c>
      <c r="X802" s="227">
        <v>0</v>
      </c>
      <c r="Y802" s="226">
        <v>0</v>
      </c>
      <c r="Z802" s="227">
        <v>0</v>
      </c>
      <c r="AA802" s="228">
        <v>0</v>
      </c>
      <c r="AB802" s="196"/>
      <c r="AC802" s="233">
        <v>0</v>
      </c>
      <c r="AD802" s="234">
        <v>0</v>
      </c>
      <c r="AE802" s="302"/>
      <c r="AF802" s="224"/>
      <c r="AG802" s="242">
        <f t="shared" si="248"/>
        <v>0</v>
      </c>
      <c r="AH802" s="210">
        <f t="shared" si="249"/>
        <v>0</v>
      </c>
      <c r="AI802" s="196"/>
      <c r="AJ802" s="229">
        <f>+N802</f>
        <v>7804</v>
      </c>
      <c r="AK802" s="233">
        <v>0</v>
      </c>
      <c r="AL802" s="234">
        <v>0</v>
      </c>
      <c r="AM802" s="201">
        <f>+ROUND(+Q802+X802+AE802,2)</f>
        <v>0</v>
      </c>
      <c r="AN802" s="209">
        <f>+ROUND(+R802+Y802+AF802,2)</f>
        <v>0</v>
      </c>
      <c r="AO802" s="242">
        <f t="shared" si="257"/>
        <v>0</v>
      </c>
      <c r="AP802" s="210">
        <f t="shared" si="257"/>
        <v>0</v>
      </c>
      <c r="AQ802" s="7"/>
      <c r="AR802" s="211">
        <f>+ROUND(+SUM(AK802-AL802)-SUM(O802-P802)-SUM(V802-W802)-SUM(AC802-AD802),2)</f>
        <v>0</v>
      </c>
      <c r="AS802" s="212">
        <f>+ROUND(+SUM(AM802-AN802)-SUM(Q802-R802)-SUM(X802-Y802)-SUM(AE802-AF802),2)</f>
        <v>0</v>
      </c>
      <c r="AT802" s="213">
        <f>+ROUND(+SUM(AO802-AP802)-SUM(S802-T802)-SUM(Z802-AA802)-SUM(AG802-AH802),2)</f>
        <v>0</v>
      </c>
      <c r="AU802" s="7"/>
      <c r="AV802" s="7"/>
      <c r="AW802" s="214"/>
      <c r="AX802" s="214"/>
      <c r="AY802" s="7"/>
      <c r="AZ802" s="7"/>
      <c r="BA802" s="7"/>
      <c r="BB802" s="7"/>
      <c r="BC802" s="7"/>
      <c r="BD802" s="7"/>
    </row>
    <row r="803" spans="1:56" x14ac:dyDescent="0.25">
      <c r="A803" s="218">
        <v>7807</v>
      </c>
      <c r="B803" s="219" t="s">
        <v>837</v>
      </c>
      <c r="C803" s="220"/>
      <c r="D803" s="220"/>
      <c r="E803" s="220"/>
      <c r="F803" s="220"/>
      <c r="G803" s="220"/>
      <c r="H803" s="220"/>
      <c r="I803" s="220"/>
      <c r="J803" s="220"/>
      <c r="K803" s="220"/>
      <c r="L803" s="221"/>
      <c r="M803" s="196" t="s">
        <v>56</v>
      </c>
      <c r="N803" s="222">
        <f t="shared" si="253"/>
        <v>7807</v>
      </c>
      <c r="O803" s="233">
        <v>0</v>
      </c>
      <c r="P803" s="234">
        <v>0</v>
      </c>
      <c r="Q803" s="200"/>
      <c r="R803" s="199"/>
      <c r="S803" s="242">
        <f t="shared" si="246"/>
        <v>0</v>
      </c>
      <c r="T803" s="210">
        <f t="shared" si="247"/>
        <v>0</v>
      </c>
      <c r="U803" s="196"/>
      <c r="V803" s="225">
        <v>0</v>
      </c>
      <c r="W803" s="226">
        <v>0</v>
      </c>
      <c r="X803" s="227">
        <v>0</v>
      </c>
      <c r="Y803" s="226">
        <v>0</v>
      </c>
      <c r="Z803" s="227">
        <v>0</v>
      </c>
      <c r="AA803" s="228">
        <v>0</v>
      </c>
      <c r="AB803" s="196"/>
      <c r="AC803" s="233">
        <v>0</v>
      </c>
      <c r="AD803" s="234">
        <v>0</v>
      </c>
      <c r="AE803" s="200"/>
      <c r="AF803" s="199"/>
      <c r="AG803" s="242">
        <f t="shared" si="248"/>
        <v>0</v>
      </c>
      <c r="AH803" s="210">
        <f t="shared" si="249"/>
        <v>0</v>
      </c>
      <c r="AI803" s="196"/>
      <c r="AJ803" s="229">
        <f t="shared" si="243"/>
        <v>7807</v>
      </c>
      <c r="AK803" s="233">
        <v>0</v>
      </c>
      <c r="AL803" s="234">
        <v>0</v>
      </c>
      <c r="AM803" s="201">
        <f t="shared" si="256"/>
        <v>0</v>
      </c>
      <c r="AN803" s="209">
        <f t="shared" si="256"/>
        <v>0</v>
      </c>
      <c r="AO803" s="242">
        <f t="shared" si="257"/>
        <v>0</v>
      </c>
      <c r="AP803" s="210">
        <f t="shared" si="257"/>
        <v>0</v>
      </c>
      <c r="AQ803" s="7"/>
      <c r="AR803" s="211">
        <f t="shared" si="250"/>
        <v>0</v>
      </c>
      <c r="AS803" s="212">
        <f t="shared" si="251"/>
        <v>0</v>
      </c>
      <c r="AT803" s="213">
        <f t="shared" si="252"/>
        <v>0</v>
      </c>
      <c r="AU803" s="7"/>
      <c r="AV803" s="7"/>
      <c r="AW803" s="214"/>
      <c r="AX803" s="214"/>
      <c r="AY803" s="7"/>
      <c r="AZ803" s="7"/>
      <c r="BA803" s="7"/>
      <c r="BB803" s="7"/>
      <c r="BC803" s="7"/>
      <c r="BD803" s="7"/>
    </row>
    <row r="804" spans="1:56" x14ac:dyDescent="0.25">
      <c r="A804" s="218">
        <v>7808</v>
      </c>
      <c r="B804" s="219" t="s">
        <v>838</v>
      </c>
      <c r="C804" s="220"/>
      <c r="D804" s="220"/>
      <c r="E804" s="220"/>
      <c r="F804" s="220"/>
      <c r="G804" s="220"/>
      <c r="H804" s="220"/>
      <c r="I804" s="220"/>
      <c r="J804" s="220"/>
      <c r="K804" s="220"/>
      <c r="L804" s="221"/>
      <c r="M804" s="196" t="s">
        <v>56</v>
      </c>
      <c r="N804" s="222">
        <f t="shared" si="253"/>
        <v>7808</v>
      </c>
      <c r="O804" s="233">
        <v>0</v>
      </c>
      <c r="P804" s="234">
        <v>0</v>
      </c>
      <c r="Q804" s="200"/>
      <c r="R804" s="199"/>
      <c r="S804" s="242">
        <f t="shared" si="246"/>
        <v>0</v>
      </c>
      <c r="T804" s="210">
        <f t="shared" si="247"/>
        <v>0</v>
      </c>
      <c r="U804" s="196"/>
      <c r="V804" s="225">
        <v>0</v>
      </c>
      <c r="W804" s="226">
        <v>0</v>
      </c>
      <c r="X804" s="227">
        <v>0</v>
      </c>
      <c r="Y804" s="226">
        <v>0</v>
      </c>
      <c r="Z804" s="227">
        <v>0</v>
      </c>
      <c r="AA804" s="228">
        <v>0</v>
      </c>
      <c r="AB804" s="196"/>
      <c r="AC804" s="233">
        <v>0</v>
      </c>
      <c r="AD804" s="234">
        <v>0</v>
      </c>
      <c r="AE804" s="200"/>
      <c r="AF804" s="199"/>
      <c r="AG804" s="242">
        <f t="shared" si="248"/>
        <v>0</v>
      </c>
      <c r="AH804" s="210">
        <f t="shared" si="249"/>
        <v>0</v>
      </c>
      <c r="AI804" s="196"/>
      <c r="AJ804" s="229">
        <f t="shared" si="243"/>
        <v>7808</v>
      </c>
      <c r="AK804" s="233">
        <v>0</v>
      </c>
      <c r="AL804" s="234">
        <v>0</v>
      </c>
      <c r="AM804" s="201">
        <f t="shared" si="256"/>
        <v>0</v>
      </c>
      <c r="AN804" s="209">
        <f t="shared" si="256"/>
        <v>0</v>
      </c>
      <c r="AO804" s="242">
        <f t="shared" si="257"/>
        <v>0</v>
      </c>
      <c r="AP804" s="210">
        <f t="shared" si="257"/>
        <v>0</v>
      </c>
      <c r="AQ804" s="7"/>
      <c r="AR804" s="211">
        <f t="shared" si="250"/>
        <v>0</v>
      </c>
      <c r="AS804" s="212">
        <f t="shared" si="251"/>
        <v>0</v>
      </c>
      <c r="AT804" s="213">
        <f t="shared" si="252"/>
        <v>0</v>
      </c>
      <c r="AU804" s="7"/>
      <c r="AV804" s="7"/>
      <c r="AW804" s="214"/>
      <c r="AX804" s="214"/>
      <c r="AY804" s="7"/>
      <c r="AZ804" s="7"/>
      <c r="BA804" s="7"/>
      <c r="BB804" s="7"/>
      <c r="BC804" s="7"/>
      <c r="BD804" s="7"/>
    </row>
    <row r="805" spans="1:56" x14ac:dyDescent="0.25">
      <c r="A805" s="218">
        <v>7901</v>
      </c>
      <c r="B805" s="340" t="s">
        <v>839</v>
      </c>
      <c r="C805" s="220"/>
      <c r="D805" s="220"/>
      <c r="E805" s="220"/>
      <c r="F805" s="220"/>
      <c r="G805" s="220"/>
      <c r="H805" s="220"/>
      <c r="I805" s="220"/>
      <c r="J805" s="220"/>
      <c r="K805" s="220"/>
      <c r="L805" s="221"/>
      <c r="M805" s="196" t="s">
        <v>56</v>
      </c>
      <c r="N805" s="222">
        <f t="shared" si="253"/>
        <v>7901</v>
      </c>
      <c r="O805" s="233">
        <v>0</v>
      </c>
      <c r="P805" s="234">
        <v>0</v>
      </c>
      <c r="Q805" s="200"/>
      <c r="R805" s="199"/>
      <c r="S805" s="242">
        <f t="shared" si="246"/>
        <v>0</v>
      </c>
      <c r="T805" s="210">
        <f t="shared" si="247"/>
        <v>0</v>
      </c>
      <c r="U805" s="196"/>
      <c r="V805" s="225">
        <v>0</v>
      </c>
      <c r="W805" s="226">
        <v>0</v>
      </c>
      <c r="X805" s="227">
        <v>0</v>
      </c>
      <c r="Y805" s="226">
        <v>0</v>
      </c>
      <c r="Z805" s="227">
        <v>0</v>
      </c>
      <c r="AA805" s="228">
        <v>0</v>
      </c>
      <c r="AB805" s="196"/>
      <c r="AC805" s="233">
        <v>0</v>
      </c>
      <c r="AD805" s="234">
        <v>0</v>
      </c>
      <c r="AE805" s="302"/>
      <c r="AF805" s="224"/>
      <c r="AG805" s="242">
        <f t="shared" si="248"/>
        <v>0</v>
      </c>
      <c r="AH805" s="210">
        <f t="shared" si="249"/>
        <v>0</v>
      </c>
      <c r="AI805" s="196"/>
      <c r="AJ805" s="229">
        <f t="shared" si="243"/>
        <v>7901</v>
      </c>
      <c r="AK805" s="233">
        <v>0</v>
      </c>
      <c r="AL805" s="234">
        <v>0</v>
      </c>
      <c r="AM805" s="201">
        <f t="shared" si="256"/>
        <v>0</v>
      </c>
      <c r="AN805" s="209">
        <f t="shared" si="256"/>
        <v>0</v>
      </c>
      <c r="AO805" s="242">
        <f t="shared" si="257"/>
        <v>0</v>
      </c>
      <c r="AP805" s="210">
        <f t="shared" si="257"/>
        <v>0</v>
      </c>
      <c r="AQ805" s="7"/>
      <c r="AR805" s="211">
        <f t="shared" si="250"/>
        <v>0</v>
      </c>
      <c r="AS805" s="212">
        <f t="shared" si="251"/>
        <v>0</v>
      </c>
      <c r="AT805" s="213">
        <f t="shared" si="252"/>
        <v>0</v>
      </c>
      <c r="AU805" s="7"/>
      <c r="AV805" s="7"/>
      <c r="AW805" s="214"/>
      <c r="AX805" s="214"/>
      <c r="AY805" s="7"/>
      <c r="AZ805" s="7"/>
      <c r="BA805" s="7"/>
      <c r="BB805" s="7"/>
      <c r="BC805" s="7"/>
      <c r="BD805" s="7"/>
    </row>
    <row r="806" spans="1:56" x14ac:dyDescent="0.25">
      <c r="A806" s="218">
        <v>7902</v>
      </c>
      <c r="B806" s="340" t="s">
        <v>840</v>
      </c>
      <c r="C806" s="220"/>
      <c r="D806" s="220"/>
      <c r="E806" s="220"/>
      <c r="F806" s="220"/>
      <c r="G806" s="220"/>
      <c r="H806" s="220"/>
      <c r="I806" s="220"/>
      <c r="J806" s="220"/>
      <c r="K806" s="220"/>
      <c r="L806" s="221"/>
      <c r="M806" s="196" t="s">
        <v>56</v>
      </c>
      <c r="N806" s="222">
        <f t="shared" si="253"/>
        <v>7902</v>
      </c>
      <c r="O806" s="233">
        <v>0</v>
      </c>
      <c r="P806" s="234">
        <v>0</v>
      </c>
      <c r="Q806" s="200"/>
      <c r="R806" s="199"/>
      <c r="S806" s="242">
        <f t="shared" si="246"/>
        <v>0</v>
      </c>
      <c r="T806" s="210">
        <f t="shared" si="247"/>
        <v>0</v>
      </c>
      <c r="U806" s="196"/>
      <c r="V806" s="225">
        <v>0</v>
      </c>
      <c r="W806" s="226">
        <v>0</v>
      </c>
      <c r="X806" s="227">
        <v>0</v>
      </c>
      <c r="Y806" s="226">
        <v>0</v>
      </c>
      <c r="Z806" s="227">
        <v>0</v>
      </c>
      <c r="AA806" s="228">
        <v>0</v>
      </c>
      <c r="AB806" s="196"/>
      <c r="AC806" s="233">
        <v>0</v>
      </c>
      <c r="AD806" s="234">
        <v>0</v>
      </c>
      <c r="AE806" s="302"/>
      <c r="AF806" s="224"/>
      <c r="AG806" s="242">
        <f t="shared" si="248"/>
        <v>0</v>
      </c>
      <c r="AH806" s="210">
        <f t="shared" si="249"/>
        <v>0</v>
      </c>
      <c r="AI806" s="196"/>
      <c r="AJ806" s="229">
        <f t="shared" si="243"/>
        <v>7902</v>
      </c>
      <c r="AK806" s="233">
        <v>0</v>
      </c>
      <c r="AL806" s="234">
        <v>0</v>
      </c>
      <c r="AM806" s="201">
        <f t="shared" si="256"/>
        <v>0</v>
      </c>
      <c r="AN806" s="209">
        <f t="shared" si="256"/>
        <v>0</v>
      </c>
      <c r="AO806" s="242">
        <f t="shared" si="257"/>
        <v>0</v>
      </c>
      <c r="AP806" s="210">
        <f t="shared" si="257"/>
        <v>0</v>
      </c>
      <c r="AQ806" s="7"/>
      <c r="AR806" s="211">
        <f t="shared" si="250"/>
        <v>0</v>
      </c>
      <c r="AS806" s="212">
        <f t="shared" si="251"/>
        <v>0</v>
      </c>
      <c r="AT806" s="213">
        <f t="shared" si="252"/>
        <v>0</v>
      </c>
      <c r="AU806" s="7"/>
      <c r="AV806" s="7"/>
      <c r="AW806" s="214"/>
      <c r="AX806" s="214"/>
      <c r="AY806" s="7"/>
      <c r="AZ806" s="7"/>
      <c r="BA806" s="7"/>
      <c r="BB806" s="7"/>
      <c r="BC806" s="7"/>
      <c r="BD806" s="7"/>
    </row>
    <row r="807" spans="1:56" x14ac:dyDescent="0.25">
      <c r="A807" s="218">
        <v>7903</v>
      </c>
      <c r="B807" s="340" t="s">
        <v>841</v>
      </c>
      <c r="C807" s="220"/>
      <c r="D807" s="220"/>
      <c r="E807" s="220"/>
      <c r="F807" s="220"/>
      <c r="G807" s="220"/>
      <c r="H807" s="220"/>
      <c r="I807" s="220"/>
      <c r="J807" s="220"/>
      <c r="K807" s="220"/>
      <c r="L807" s="221"/>
      <c r="M807" s="196" t="s">
        <v>56</v>
      </c>
      <c r="N807" s="222">
        <f t="shared" si="253"/>
        <v>7903</v>
      </c>
      <c r="O807" s="233">
        <v>0</v>
      </c>
      <c r="P807" s="234">
        <v>0</v>
      </c>
      <c r="Q807" s="200"/>
      <c r="R807" s="199"/>
      <c r="S807" s="242">
        <f t="shared" si="246"/>
        <v>0</v>
      </c>
      <c r="T807" s="210">
        <f t="shared" si="247"/>
        <v>0</v>
      </c>
      <c r="U807" s="196"/>
      <c r="V807" s="225">
        <v>0</v>
      </c>
      <c r="W807" s="226">
        <v>0</v>
      </c>
      <c r="X807" s="227">
        <v>0</v>
      </c>
      <c r="Y807" s="226">
        <v>0</v>
      </c>
      <c r="Z807" s="227">
        <v>0</v>
      </c>
      <c r="AA807" s="228">
        <v>0</v>
      </c>
      <c r="AB807" s="196"/>
      <c r="AC807" s="233">
        <v>0</v>
      </c>
      <c r="AD807" s="234">
        <v>0</v>
      </c>
      <c r="AE807" s="200"/>
      <c r="AF807" s="199"/>
      <c r="AG807" s="242">
        <f t="shared" si="248"/>
        <v>0</v>
      </c>
      <c r="AH807" s="210">
        <f t="shared" si="249"/>
        <v>0</v>
      </c>
      <c r="AI807" s="196"/>
      <c r="AJ807" s="229">
        <f t="shared" si="243"/>
        <v>7903</v>
      </c>
      <c r="AK807" s="233">
        <v>0</v>
      </c>
      <c r="AL807" s="234">
        <v>0</v>
      </c>
      <c r="AM807" s="201">
        <f t="shared" si="256"/>
        <v>0</v>
      </c>
      <c r="AN807" s="209">
        <f t="shared" si="256"/>
        <v>0</v>
      </c>
      <c r="AO807" s="242">
        <f t="shared" si="257"/>
        <v>0</v>
      </c>
      <c r="AP807" s="210">
        <f t="shared" si="257"/>
        <v>0</v>
      </c>
      <c r="AQ807" s="7"/>
      <c r="AR807" s="211">
        <f t="shared" si="250"/>
        <v>0</v>
      </c>
      <c r="AS807" s="212">
        <f t="shared" si="251"/>
        <v>0</v>
      </c>
      <c r="AT807" s="213">
        <f t="shared" si="252"/>
        <v>0</v>
      </c>
      <c r="AU807" s="7"/>
      <c r="AV807" s="7"/>
      <c r="AW807" s="214"/>
      <c r="AX807" s="214"/>
      <c r="AY807" s="7"/>
      <c r="AZ807" s="7"/>
      <c r="BA807" s="7"/>
      <c r="BB807" s="7"/>
      <c r="BC807" s="7"/>
      <c r="BD807" s="7"/>
    </row>
    <row r="808" spans="1:56" x14ac:dyDescent="0.25">
      <c r="A808" s="218">
        <v>7904</v>
      </c>
      <c r="B808" s="340" t="s">
        <v>842</v>
      </c>
      <c r="C808" s="220"/>
      <c r="D808" s="220"/>
      <c r="E808" s="220"/>
      <c r="F808" s="220"/>
      <c r="G808" s="220"/>
      <c r="H808" s="220"/>
      <c r="I808" s="220"/>
      <c r="J808" s="220"/>
      <c r="K808" s="220"/>
      <c r="L808" s="221"/>
      <c r="M808" s="196" t="s">
        <v>56</v>
      </c>
      <c r="N808" s="222">
        <f t="shared" si="253"/>
        <v>7904</v>
      </c>
      <c r="O808" s="233">
        <v>0</v>
      </c>
      <c r="P808" s="234">
        <v>0</v>
      </c>
      <c r="Q808" s="200"/>
      <c r="R808" s="199"/>
      <c r="S808" s="242">
        <f t="shared" si="246"/>
        <v>0</v>
      </c>
      <c r="T808" s="210">
        <f t="shared" si="247"/>
        <v>0</v>
      </c>
      <c r="U808" s="196"/>
      <c r="V808" s="225">
        <v>0</v>
      </c>
      <c r="W808" s="226">
        <v>0</v>
      </c>
      <c r="X808" s="227">
        <v>0</v>
      </c>
      <c r="Y808" s="226">
        <v>0</v>
      </c>
      <c r="Z808" s="227">
        <v>0</v>
      </c>
      <c r="AA808" s="228">
        <v>0</v>
      </c>
      <c r="AB808" s="196"/>
      <c r="AC808" s="233">
        <v>0</v>
      </c>
      <c r="AD808" s="234">
        <v>0</v>
      </c>
      <c r="AE808" s="302"/>
      <c r="AF808" s="224"/>
      <c r="AG808" s="242">
        <f t="shared" si="248"/>
        <v>0</v>
      </c>
      <c r="AH808" s="210">
        <f t="shared" si="249"/>
        <v>0</v>
      </c>
      <c r="AI808" s="196"/>
      <c r="AJ808" s="229">
        <f t="shared" si="243"/>
        <v>7904</v>
      </c>
      <c r="AK808" s="233">
        <v>0</v>
      </c>
      <c r="AL808" s="234">
        <v>0</v>
      </c>
      <c r="AM808" s="201">
        <f t="shared" si="256"/>
        <v>0</v>
      </c>
      <c r="AN808" s="209">
        <f t="shared" si="256"/>
        <v>0</v>
      </c>
      <c r="AO808" s="242">
        <f t="shared" si="257"/>
        <v>0</v>
      </c>
      <c r="AP808" s="210">
        <f t="shared" si="257"/>
        <v>0</v>
      </c>
      <c r="AQ808" s="7"/>
      <c r="AR808" s="211">
        <f t="shared" si="250"/>
        <v>0</v>
      </c>
      <c r="AS808" s="212">
        <f t="shared" si="251"/>
        <v>0</v>
      </c>
      <c r="AT808" s="213">
        <f t="shared" si="252"/>
        <v>0</v>
      </c>
      <c r="AU808" s="7"/>
      <c r="AV808" s="7"/>
      <c r="AW808" s="214"/>
      <c r="AX808" s="214"/>
      <c r="AY808" s="7"/>
      <c r="AZ808" s="7"/>
      <c r="BA808" s="7"/>
      <c r="BB808" s="7"/>
      <c r="BC808" s="7"/>
      <c r="BD808" s="7"/>
    </row>
    <row r="809" spans="1:56" x14ac:dyDescent="0.25">
      <c r="A809" s="218">
        <v>7905</v>
      </c>
      <c r="B809" s="340" t="s">
        <v>843</v>
      </c>
      <c r="C809" s="220"/>
      <c r="D809" s="220"/>
      <c r="E809" s="220"/>
      <c r="F809" s="220"/>
      <c r="G809" s="220"/>
      <c r="H809" s="220"/>
      <c r="I809" s="220"/>
      <c r="J809" s="220"/>
      <c r="K809" s="220"/>
      <c r="L809" s="221"/>
      <c r="M809" s="196" t="s">
        <v>56</v>
      </c>
      <c r="N809" s="222">
        <f t="shared" si="253"/>
        <v>7905</v>
      </c>
      <c r="O809" s="233">
        <v>0</v>
      </c>
      <c r="P809" s="234">
        <v>0</v>
      </c>
      <c r="Q809" s="200"/>
      <c r="R809" s="199"/>
      <c r="S809" s="242">
        <f t="shared" si="246"/>
        <v>0</v>
      </c>
      <c r="T809" s="210">
        <f t="shared" si="247"/>
        <v>0</v>
      </c>
      <c r="U809" s="196"/>
      <c r="V809" s="225">
        <v>0</v>
      </c>
      <c r="W809" s="226">
        <v>0</v>
      </c>
      <c r="X809" s="227">
        <v>0</v>
      </c>
      <c r="Y809" s="226">
        <v>0</v>
      </c>
      <c r="Z809" s="227">
        <v>0</v>
      </c>
      <c r="AA809" s="228">
        <v>0</v>
      </c>
      <c r="AB809" s="196"/>
      <c r="AC809" s="233">
        <v>0</v>
      </c>
      <c r="AD809" s="234">
        <v>0</v>
      </c>
      <c r="AE809" s="302"/>
      <c r="AF809" s="224"/>
      <c r="AG809" s="242">
        <f t="shared" si="248"/>
        <v>0</v>
      </c>
      <c r="AH809" s="210">
        <f t="shared" si="249"/>
        <v>0</v>
      </c>
      <c r="AI809" s="196"/>
      <c r="AJ809" s="229">
        <f t="shared" si="243"/>
        <v>7905</v>
      </c>
      <c r="AK809" s="233">
        <v>0</v>
      </c>
      <c r="AL809" s="234">
        <v>0</v>
      </c>
      <c r="AM809" s="201">
        <f t="shared" si="256"/>
        <v>0</v>
      </c>
      <c r="AN809" s="209">
        <f t="shared" si="256"/>
        <v>0</v>
      </c>
      <c r="AO809" s="242">
        <f t="shared" si="257"/>
        <v>0</v>
      </c>
      <c r="AP809" s="210">
        <f t="shared" si="257"/>
        <v>0</v>
      </c>
      <c r="AQ809" s="7"/>
      <c r="AR809" s="211">
        <f t="shared" si="250"/>
        <v>0</v>
      </c>
      <c r="AS809" s="212">
        <f t="shared" si="251"/>
        <v>0</v>
      </c>
      <c r="AT809" s="213">
        <f t="shared" si="252"/>
        <v>0</v>
      </c>
      <c r="AU809" s="7"/>
      <c r="AV809" s="7"/>
      <c r="AW809" s="214"/>
      <c r="AX809" s="214"/>
      <c r="AY809" s="7"/>
      <c r="AZ809" s="7"/>
      <c r="BA809" s="7"/>
      <c r="BB809" s="7"/>
      <c r="BC809" s="7"/>
      <c r="BD809" s="7"/>
    </row>
    <row r="810" spans="1:56" x14ac:dyDescent="0.25">
      <c r="A810" s="218">
        <v>7906</v>
      </c>
      <c r="B810" s="340" t="s">
        <v>844</v>
      </c>
      <c r="C810" s="220"/>
      <c r="D810" s="220"/>
      <c r="E810" s="220"/>
      <c r="F810" s="220"/>
      <c r="G810" s="220"/>
      <c r="H810" s="220"/>
      <c r="I810" s="220"/>
      <c r="J810" s="220"/>
      <c r="K810" s="220"/>
      <c r="L810" s="221"/>
      <c r="M810" s="196" t="s">
        <v>56</v>
      </c>
      <c r="N810" s="222">
        <f t="shared" si="253"/>
        <v>7906</v>
      </c>
      <c r="O810" s="233">
        <v>0</v>
      </c>
      <c r="P810" s="234">
        <v>0</v>
      </c>
      <c r="Q810" s="200"/>
      <c r="R810" s="199"/>
      <c r="S810" s="242">
        <f t="shared" si="246"/>
        <v>0</v>
      </c>
      <c r="T810" s="210">
        <f t="shared" si="247"/>
        <v>0</v>
      </c>
      <c r="U810" s="196"/>
      <c r="V810" s="225">
        <v>0</v>
      </c>
      <c r="W810" s="226">
        <v>0</v>
      </c>
      <c r="X810" s="227">
        <v>0</v>
      </c>
      <c r="Y810" s="226">
        <v>0</v>
      </c>
      <c r="Z810" s="227">
        <v>0</v>
      </c>
      <c r="AA810" s="228">
        <v>0</v>
      </c>
      <c r="AB810" s="196"/>
      <c r="AC810" s="233">
        <v>0</v>
      </c>
      <c r="AD810" s="234">
        <v>0</v>
      </c>
      <c r="AE810" s="200"/>
      <c r="AF810" s="199"/>
      <c r="AG810" s="242">
        <f t="shared" si="248"/>
        <v>0</v>
      </c>
      <c r="AH810" s="210">
        <f t="shared" si="249"/>
        <v>0</v>
      </c>
      <c r="AI810" s="196"/>
      <c r="AJ810" s="229">
        <f t="shared" si="243"/>
        <v>7906</v>
      </c>
      <c r="AK810" s="233">
        <v>0</v>
      </c>
      <c r="AL810" s="234">
        <v>0</v>
      </c>
      <c r="AM810" s="201">
        <f t="shared" si="256"/>
        <v>0</v>
      </c>
      <c r="AN810" s="209">
        <f t="shared" si="256"/>
        <v>0</v>
      </c>
      <c r="AO810" s="242">
        <f t="shared" si="257"/>
        <v>0</v>
      </c>
      <c r="AP810" s="210">
        <f t="shared" si="257"/>
        <v>0</v>
      </c>
      <c r="AQ810" s="7"/>
      <c r="AR810" s="211">
        <f t="shared" si="250"/>
        <v>0</v>
      </c>
      <c r="AS810" s="212">
        <f t="shared" si="251"/>
        <v>0</v>
      </c>
      <c r="AT810" s="213">
        <f t="shared" si="252"/>
        <v>0</v>
      </c>
      <c r="AU810" s="7"/>
      <c r="AV810" s="7"/>
      <c r="AW810" s="214"/>
      <c r="AX810" s="214"/>
      <c r="AY810" s="7"/>
      <c r="AZ810" s="7"/>
      <c r="BA810" s="7"/>
      <c r="BB810" s="7"/>
      <c r="BC810" s="7"/>
      <c r="BD810" s="7"/>
    </row>
    <row r="811" spans="1:56" x14ac:dyDescent="0.25">
      <c r="A811" s="218">
        <v>7911</v>
      </c>
      <c r="B811" s="340" t="s">
        <v>845</v>
      </c>
      <c r="C811" s="220"/>
      <c r="D811" s="220"/>
      <c r="E811" s="220"/>
      <c r="F811" s="220"/>
      <c r="G811" s="220"/>
      <c r="H811" s="220"/>
      <c r="I811" s="220"/>
      <c r="J811" s="220"/>
      <c r="K811" s="220"/>
      <c r="L811" s="221"/>
      <c r="M811" s="196" t="s">
        <v>56</v>
      </c>
      <c r="N811" s="222">
        <f t="shared" si="253"/>
        <v>7911</v>
      </c>
      <c r="O811" s="233">
        <v>0</v>
      </c>
      <c r="P811" s="234">
        <v>0</v>
      </c>
      <c r="Q811" s="200"/>
      <c r="R811" s="199"/>
      <c r="S811" s="242">
        <f t="shared" si="246"/>
        <v>0</v>
      </c>
      <c r="T811" s="210">
        <f t="shared" si="247"/>
        <v>0</v>
      </c>
      <c r="U811" s="196"/>
      <c r="V811" s="225">
        <v>0</v>
      </c>
      <c r="W811" s="226">
        <v>0</v>
      </c>
      <c r="X811" s="227">
        <v>0</v>
      </c>
      <c r="Y811" s="226">
        <v>0</v>
      </c>
      <c r="Z811" s="227">
        <v>0</v>
      </c>
      <c r="AA811" s="228">
        <v>0</v>
      </c>
      <c r="AB811" s="196"/>
      <c r="AC811" s="233">
        <v>0</v>
      </c>
      <c r="AD811" s="234">
        <v>0</v>
      </c>
      <c r="AE811" s="200"/>
      <c r="AF811" s="199"/>
      <c r="AG811" s="242">
        <f t="shared" si="248"/>
        <v>0</v>
      </c>
      <c r="AH811" s="210">
        <f t="shared" si="249"/>
        <v>0</v>
      </c>
      <c r="AI811" s="196"/>
      <c r="AJ811" s="229">
        <f t="shared" si="243"/>
        <v>7911</v>
      </c>
      <c r="AK811" s="233">
        <v>0</v>
      </c>
      <c r="AL811" s="234">
        <v>0</v>
      </c>
      <c r="AM811" s="201">
        <f t="shared" si="256"/>
        <v>0</v>
      </c>
      <c r="AN811" s="209">
        <f t="shared" si="256"/>
        <v>0</v>
      </c>
      <c r="AO811" s="242">
        <f t="shared" si="257"/>
        <v>0</v>
      </c>
      <c r="AP811" s="210">
        <f t="shared" si="257"/>
        <v>0</v>
      </c>
      <c r="AQ811" s="7"/>
      <c r="AR811" s="211">
        <f t="shared" si="250"/>
        <v>0</v>
      </c>
      <c r="AS811" s="212">
        <f t="shared" si="251"/>
        <v>0</v>
      </c>
      <c r="AT811" s="213">
        <f t="shared" si="252"/>
        <v>0</v>
      </c>
      <c r="AU811" s="7"/>
      <c r="AV811" s="7"/>
      <c r="AW811" s="214"/>
      <c r="AX811" s="214"/>
      <c r="AY811" s="7"/>
      <c r="AZ811" s="7"/>
      <c r="BA811" s="7"/>
      <c r="BB811" s="7"/>
      <c r="BC811" s="7"/>
      <c r="BD811" s="7"/>
    </row>
    <row r="812" spans="1:56" x14ac:dyDescent="0.25">
      <c r="A812" s="218">
        <v>7912</v>
      </c>
      <c r="B812" s="340" t="s">
        <v>846</v>
      </c>
      <c r="C812" s="220"/>
      <c r="D812" s="220"/>
      <c r="E812" s="220"/>
      <c r="F812" s="220"/>
      <c r="G812" s="220"/>
      <c r="H812" s="220"/>
      <c r="I812" s="220"/>
      <c r="J812" s="220"/>
      <c r="K812" s="220"/>
      <c r="L812" s="221"/>
      <c r="M812" s="196" t="s">
        <v>56</v>
      </c>
      <c r="N812" s="222">
        <f t="shared" si="253"/>
        <v>7912</v>
      </c>
      <c r="O812" s="233">
        <v>0</v>
      </c>
      <c r="P812" s="234">
        <v>0</v>
      </c>
      <c r="Q812" s="200"/>
      <c r="R812" s="199"/>
      <c r="S812" s="242">
        <f t="shared" si="246"/>
        <v>0</v>
      </c>
      <c r="T812" s="210">
        <f t="shared" si="247"/>
        <v>0</v>
      </c>
      <c r="U812" s="196"/>
      <c r="V812" s="225">
        <v>0</v>
      </c>
      <c r="W812" s="226">
        <v>0</v>
      </c>
      <c r="X812" s="227">
        <v>0</v>
      </c>
      <c r="Y812" s="226">
        <v>0</v>
      </c>
      <c r="Z812" s="227">
        <v>0</v>
      </c>
      <c r="AA812" s="228">
        <v>0</v>
      </c>
      <c r="AB812" s="196"/>
      <c r="AC812" s="233">
        <v>0</v>
      </c>
      <c r="AD812" s="234">
        <v>0</v>
      </c>
      <c r="AE812" s="302"/>
      <c r="AF812" s="224"/>
      <c r="AG812" s="242">
        <f t="shared" si="248"/>
        <v>0</v>
      </c>
      <c r="AH812" s="210">
        <f t="shared" si="249"/>
        <v>0</v>
      </c>
      <c r="AI812" s="196"/>
      <c r="AJ812" s="229">
        <f t="shared" si="243"/>
        <v>7912</v>
      </c>
      <c r="AK812" s="233">
        <v>0</v>
      </c>
      <c r="AL812" s="234">
        <v>0</v>
      </c>
      <c r="AM812" s="201">
        <f t="shared" si="256"/>
        <v>0</v>
      </c>
      <c r="AN812" s="209">
        <f t="shared" si="256"/>
        <v>0</v>
      </c>
      <c r="AO812" s="242">
        <f t="shared" si="257"/>
        <v>0</v>
      </c>
      <c r="AP812" s="210">
        <f t="shared" si="257"/>
        <v>0</v>
      </c>
      <c r="AQ812" s="7"/>
      <c r="AR812" s="211">
        <f t="shared" si="250"/>
        <v>0</v>
      </c>
      <c r="AS812" s="212">
        <f t="shared" si="251"/>
        <v>0</v>
      </c>
      <c r="AT812" s="213">
        <f t="shared" si="252"/>
        <v>0</v>
      </c>
      <c r="AU812" s="7"/>
      <c r="AV812" s="7"/>
      <c r="AW812" s="214"/>
      <c r="AX812" s="214"/>
      <c r="AY812" s="7"/>
      <c r="AZ812" s="7"/>
      <c r="BA812" s="7"/>
      <c r="BB812" s="7"/>
      <c r="BC812" s="7"/>
      <c r="BD812" s="7"/>
    </row>
    <row r="813" spans="1:56" x14ac:dyDescent="0.25">
      <c r="A813" s="218">
        <v>7915</v>
      </c>
      <c r="B813" s="340" t="s">
        <v>847</v>
      </c>
      <c r="C813" s="220"/>
      <c r="D813" s="220"/>
      <c r="E813" s="220"/>
      <c r="F813" s="220"/>
      <c r="G813" s="220"/>
      <c r="H813" s="220"/>
      <c r="I813" s="220"/>
      <c r="J813" s="220"/>
      <c r="K813" s="220"/>
      <c r="L813" s="221"/>
      <c r="M813" s="196" t="s">
        <v>56</v>
      </c>
      <c r="N813" s="222">
        <f>+A813</f>
        <v>7915</v>
      </c>
      <c r="O813" s="233">
        <v>0</v>
      </c>
      <c r="P813" s="234">
        <v>0</v>
      </c>
      <c r="Q813" s="200"/>
      <c r="R813" s="199"/>
      <c r="S813" s="242">
        <f t="shared" si="246"/>
        <v>0</v>
      </c>
      <c r="T813" s="210">
        <f t="shared" si="247"/>
        <v>0</v>
      </c>
      <c r="U813" s="196"/>
      <c r="V813" s="225">
        <v>0</v>
      </c>
      <c r="W813" s="226">
        <v>0</v>
      </c>
      <c r="X813" s="227">
        <v>0</v>
      </c>
      <c r="Y813" s="226">
        <v>8403.5</v>
      </c>
      <c r="Z813" s="227">
        <v>0</v>
      </c>
      <c r="AA813" s="228">
        <v>8403.5</v>
      </c>
      <c r="AB813" s="196"/>
      <c r="AC813" s="233">
        <v>0</v>
      </c>
      <c r="AD813" s="234">
        <v>0</v>
      </c>
      <c r="AE813" s="302"/>
      <c r="AF813" s="224"/>
      <c r="AG813" s="242">
        <f t="shared" si="248"/>
        <v>0</v>
      </c>
      <c r="AH813" s="210">
        <f t="shared" si="249"/>
        <v>0</v>
      </c>
      <c r="AI813" s="196"/>
      <c r="AJ813" s="229">
        <f>+N813</f>
        <v>7915</v>
      </c>
      <c r="AK813" s="233">
        <v>0</v>
      </c>
      <c r="AL813" s="234">
        <v>0</v>
      </c>
      <c r="AM813" s="201">
        <f>+ROUND(+Q813+X813+AE813,2)</f>
        <v>0</v>
      </c>
      <c r="AN813" s="209">
        <f>+ROUND(+R813+Y813+AF813,2)</f>
        <v>8403.5</v>
      </c>
      <c r="AO813" s="242">
        <f t="shared" si="257"/>
        <v>0</v>
      </c>
      <c r="AP813" s="210">
        <f t="shared" si="257"/>
        <v>8403.5</v>
      </c>
      <c r="AQ813" s="7"/>
      <c r="AR813" s="211">
        <f>+ROUND(+SUM(AK813-AL813)-SUM(O813-P813)-SUM(V813-W813)-SUM(AC813-AD813),2)</f>
        <v>0</v>
      </c>
      <c r="AS813" s="212">
        <f>+ROUND(+SUM(AM813-AN813)-SUM(Q813-R813)-SUM(X813-Y813)-SUM(AE813-AF813),2)</f>
        <v>0</v>
      </c>
      <c r="AT813" s="213">
        <f>+ROUND(+SUM(AO813-AP813)-SUM(S813-T813)-SUM(Z813-AA813)-SUM(AG813-AH813),2)</f>
        <v>0</v>
      </c>
      <c r="AU813" s="7"/>
      <c r="AV813" s="7"/>
      <c r="AW813" s="214"/>
      <c r="AX813" s="214"/>
      <c r="AY813" s="7"/>
      <c r="AZ813" s="7"/>
      <c r="BA813" s="7"/>
      <c r="BB813" s="7"/>
      <c r="BC813" s="7"/>
      <c r="BD813" s="7"/>
    </row>
    <row r="814" spans="1:56" x14ac:dyDescent="0.25">
      <c r="A814" s="218">
        <v>7916</v>
      </c>
      <c r="B814" s="340" t="s">
        <v>848</v>
      </c>
      <c r="C814" s="220"/>
      <c r="D814" s="220"/>
      <c r="E814" s="220"/>
      <c r="F814" s="220"/>
      <c r="G814" s="220"/>
      <c r="H814" s="220"/>
      <c r="I814" s="220"/>
      <c r="J814" s="220"/>
      <c r="K814" s="220"/>
      <c r="L814" s="221"/>
      <c r="M814" s="196" t="s">
        <v>56</v>
      </c>
      <c r="N814" s="222">
        <f>+A814</f>
        <v>7916</v>
      </c>
      <c r="O814" s="233">
        <v>0</v>
      </c>
      <c r="P814" s="234">
        <v>0</v>
      </c>
      <c r="Q814" s="200"/>
      <c r="R814" s="199"/>
      <c r="S814" s="242">
        <f t="shared" si="246"/>
        <v>0</v>
      </c>
      <c r="T814" s="210">
        <f t="shared" si="247"/>
        <v>0</v>
      </c>
      <c r="U814" s="196"/>
      <c r="V814" s="225">
        <v>0</v>
      </c>
      <c r="W814" s="226">
        <v>0</v>
      </c>
      <c r="X814" s="227">
        <v>0</v>
      </c>
      <c r="Y814" s="226">
        <v>0</v>
      </c>
      <c r="Z814" s="227">
        <v>0</v>
      </c>
      <c r="AA814" s="228">
        <v>0</v>
      </c>
      <c r="AB814" s="196"/>
      <c r="AC814" s="233">
        <v>0</v>
      </c>
      <c r="AD814" s="234">
        <v>0</v>
      </c>
      <c r="AE814" s="200"/>
      <c r="AF814" s="199"/>
      <c r="AG814" s="242">
        <f t="shared" si="248"/>
        <v>0</v>
      </c>
      <c r="AH814" s="210">
        <f t="shared" si="249"/>
        <v>0</v>
      </c>
      <c r="AI814" s="196"/>
      <c r="AJ814" s="229">
        <f>+N814</f>
        <v>7916</v>
      </c>
      <c r="AK814" s="233">
        <v>0</v>
      </c>
      <c r="AL814" s="234">
        <v>0</v>
      </c>
      <c r="AM814" s="201">
        <f>+ROUND(+Q814+X814+AE814,2)</f>
        <v>0</v>
      </c>
      <c r="AN814" s="209">
        <f>+ROUND(+R814+Y814+AF814,2)</f>
        <v>0</v>
      </c>
      <c r="AO814" s="242">
        <f t="shared" si="257"/>
        <v>0</v>
      </c>
      <c r="AP814" s="210">
        <f t="shared" si="257"/>
        <v>0</v>
      </c>
      <c r="AQ814" s="7"/>
      <c r="AR814" s="211">
        <f>+ROUND(+SUM(AK814-AL814)-SUM(O814-P814)-SUM(V814-W814)-SUM(AC814-AD814),2)</f>
        <v>0</v>
      </c>
      <c r="AS814" s="212">
        <f>+ROUND(+SUM(AM814-AN814)-SUM(Q814-R814)-SUM(X814-Y814)-SUM(AE814-AF814),2)</f>
        <v>0</v>
      </c>
      <c r="AT814" s="213">
        <f>+ROUND(+SUM(AO814-AP814)-SUM(S814-T814)-SUM(Z814-AA814)-SUM(AG814-AH814),2)</f>
        <v>0</v>
      </c>
      <c r="AU814" s="7"/>
      <c r="AV814" s="7"/>
      <c r="AW814" s="214"/>
      <c r="AX814" s="214"/>
      <c r="AY814" s="7"/>
      <c r="AZ814" s="7"/>
      <c r="BA814" s="7"/>
      <c r="BB814" s="7"/>
      <c r="BC814" s="7"/>
      <c r="BD814" s="7"/>
    </row>
    <row r="815" spans="1:56" x14ac:dyDescent="0.25">
      <c r="A815" s="218">
        <v>7917</v>
      </c>
      <c r="B815" s="220" t="s">
        <v>849</v>
      </c>
      <c r="C815" s="220"/>
      <c r="D815" s="220"/>
      <c r="E815" s="220"/>
      <c r="F815" s="220"/>
      <c r="G815" s="220"/>
      <c r="H815" s="220"/>
      <c r="I815" s="220"/>
      <c r="J815" s="220"/>
      <c r="K815" s="220"/>
      <c r="L815" s="221"/>
      <c r="M815" s="196" t="s">
        <v>56</v>
      </c>
      <c r="N815" s="222">
        <f t="shared" si="253"/>
        <v>7917</v>
      </c>
      <c r="O815" s="233">
        <v>0</v>
      </c>
      <c r="P815" s="234">
        <v>0</v>
      </c>
      <c r="Q815" s="200"/>
      <c r="R815" s="199"/>
      <c r="S815" s="242">
        <f t="shared" si="246"/>
        <v>0</v>
      </c>
      <c r="T815" s="210">
        <f t="shared" si="247"/>
        <v>0</v>
      </c>
      <c r="U815" s="196"/>
      <c r="V815" s="225">
        <v>0</v>
      </c>
      <c r="W815" s="226">
        <v>0</v>
      </c>
      <c r="X815" s="227">
        <v>0</v>
      </c>
      <c r="Y815" s="226">
        <v>0</v>
      </c>
      <c r="Z815" s="227">
        <v>0</v>
      </c>
      <c r="AA815" s="228">
        <v>0</v>
      </c>
      <c r="AB815" s="196"/>
      <c r="AC815" s="233">
        <v>0</v>
      </c>
      <c r="AD815" s="234">
        <v>0</v>
      </c>
      <c r="AE815" s="200"/>
      <c r="AF815" s="199"/>
      <c r="AG815" s="242">
        <f t="shared" si="248"/>
        <v>0</v>
      </c>
      <c r="AH815" s="210">
        <f t="shared" si="249"/>
        <v>0</v>
      </c>
      <c r="AI815" s="196"/>
      <c r="AJ815" s="229">
        <f t="shared" si="243"/>
        <v>7917</v>
      </c>
      <c r="AK815" s="233">
        <v>0</v>
      </c>
      <c r="AL815" s="234">
        <v>0</v>
      </c>
      <c r="AM815" s="201">
        <f t="shared" si="256"/>
        <v>0</v>
      </c>
      <c r="AN815" s="209">
        <f t="shared" si="256"/>
        <v>0</v>
      </c>
      <c r="AO815" s="242">
        <f t="shared" si="257"/>
        <v>0</v>
      </c>
      <c r="AP815" s="210">
        <f t="shared" si="257"/>
        <v>0</v>
      </c>
      <c r="AQ815" s="7"/>
      <c r="AR815" s="211">
        <f t="shared" si="250"/>
        <v>0</v>
      </c>
      <c r="AS815" s="212">
        <f t="shared" si="251"/>
        <v>0</v>
      </c>
      <c r="AT815" s="213">
        <f t="shared" si="252"/>
        <v>0</v>
      </c>
      <c r="AU815" s="7"/>
      <c r="AV815" s="7"/>
      <c r="AW815" s="214"/>
      <c r="AX815" s="214"/>
      <c r="AY815" s="7"/>
      <c r="AZ815" s="7"/>
      <c r="BA815" s="7"/>
      <c r="BB815" s="7"/>
      <c r="BC815" s="7"/>
      <c r="BD815" s="7"/>
    </row>
    <row r="816" spans="1:56" x14ac:dyDescent="0.25">
      <c r="A816" s="218">
        <v>7918</v>
      </c>
      <c r="B816" s="220" t="s">
        <v>850</v>
      </c>
      <c r="C816" s="220"/>
      <c r="D816" s="220"/>
      <c r="E816" s="220"/>
      <c r="F816" s="220"/>
      <c r="G816" s="220"/>
      <c r="H816" s="220"/>
      <c r="I816" s="220"/>
      <c r="J816" s="220"/>
      <c r="K816" s="220"/>
      <c r="L816" s="221"/>
      <c r="M816" s="196" t="s">
        <v>56</v>
      </c>
      <c r="N816" s="222">
        <f t="shared" si="253"/>
        <v>7918</v>
      </c>
      <c r="O816" s="233">
        <v>0</v>
      </c>
      <c r="P816" s="234">
        <v>0</v>
      </c>
      <c r="Q816" s="200"/>
      <c r="R816" s="199"/>
      <c r="S816" s="242">
        <f t="shared" si="246"/>
        <v>0</v>
      </c>
      <c r="T816" s="210">
        <f t="shared" si="247"/>
        <v>0</v>
      </c>
      <c r="U816" s="196"/>
      <c r="V816" s="225">
        <v>0</v>
      </c>
      <c r="W816" s="226">
        <v>0</v>
      </c>
      <c r="X816" s="227">
        <v>0</v>
      </c>
      <c r="Y816" s="226">
        <v>0</v>
      </c>
      <c r="Z816" s="227">
        <v>0</v>
      </c>
      <c r="AA816" s="228">
        <v>0</v>
      </c>
      <c r="AB816" s="196"/>
      <c r="AC816" s="233">
        <v>0</v>
      </c>
      <c r="AD816" s="234">
        <v>0</v>
      </c>
      <c r="AE816" s="302"/>
      <c r="AF816" s="224"/>
      <c r="AG816" s="242">
        <f t="shared" si="248"/>
        <v>0</v>
      </c>
      <c r="AH816" s="210">
        <f t="shared" si="249"/>
        <v>0</v>
      </c>
      <c r="AI816" s="196"/>
      <c r="AJ816" s="229">
        <f t="shared" si="243"/>
        <v>7918</v>
      </c>
      <c r="AK816" s="233">
        <v>0</v>
      </c>
      <c r="AL816" s="234">
        <v>0</v>
      </c>
      <c r="AM816" s="201">
        <f t="shared" si="256"/>
        <v>0</v>
      </c>
      <c r="AN816" s="209">
        <f t="shared" si="256"/>
        <v>0</v>
      </c>
      <c r="AO816" s="242">
        <f t="shared" si="257"/>
        <v>0</v>
      </c>
      <c r="AP816" s="210">
        <f t="shared" si="257"/>
        <v>0</v>
      </c>
      <c r="AQ816" s="7"/>
      <c r="AR816" s="211">
        <f t="shared" si="250"/>
        <v>0</v>
      </c>
      <c r="AS816" s="212">
        <f t="shared" si="251"/>
        <v>0</v>
      </c>
      <c r="AT816" s="213">
        <f t="shared" si="252"/>
        <v>0</v>
      </c>
      <c r="AU816" s="7"/>
      <c r="AV816" s="7"/>
      <c r="AW816" s="214"/>
      <c r="AX816" s="214"/>
      <c r="AY816" s="7"/>
      <c r="AZ816" s="7"/>
      <c r="BA816" s="7"/>
      <c r="BB816" s="7"/>
      <c r="BC816" s="7"/>
      <c r="BD816" s="7"/>
    </row>
    <row r="817" spans="1:56" x14ac:dyDescent="0.25">
      <c r="A817" s="218">
        <v>7922</v>
      </c>
      <c r="B817" s="220" t="s">
        <v>851</v>
      </c>
      <c r="C817" s="220"/>
      <c r="D817" s="220"/>
      <c r="E817" s="220"/>
      <c r="F817" s="220"/>
      <c r="G817" s="220"/>
      <c r="H817" s="220"/>
      <c r="I817" s="220"/>
      <c r="J817" s="220"/>
      <c r="K817" s="220"/>
      <c r="L817" s="221"/>
      <c r="M817" s="196" t="s">
        <v>56</v>
      </c>
      <c r="N817" s="222">
        <f t="shared" si="253"/>
        <v>7922</v>
      </c>
      <c r="O817" s="233">
        <v>0</v>
      </c>
      <c r="P817" s="234">
        <v>0</v>
      </c>
      <c r="Q817" s="200"/>
      <c r="R817" s="199"/>
      <c r="S817" s="242">
        <f t="shared" si="246"/>
        <v>0</v>
      </c>
      <c r="T817" s="210">
        <f t="shared" si="247"/>
        <v>0</v>
      </c>
      <c r="U817" s="196"/>
      <c r="V817" s="225">
        <v>0</v>
      </c>
      <c r="W817" s="226">
        <v>0</v>
      </c>
      <c r="X817" s="227">
        <v>0</v>
      </c>
      <c r="Y817" s="226">
        <v>0</v>
      </c>
      <c r="Z817" s="227">
        <v>0</v>
      </c>
      <c r="AA817" s="228">
        <v>0</v>
      </c>
      <c r="AB817" s="196"/>
      <c r="AC817" s="233">
        <v>0</v>
      </c>
      <c r="AD817" s="234">
        <v>0</v>
      </c>
      <c r="AE817" s="302"/>
      <c r="AF817" s="224"/>
      <c r="AG817" s="242">
        <f t="shared" si="248"/>
        <v>0</v>
      </c>
      <c r="AH817" s="210">
        <f t="shared" si="249"/>
        <v>0</v>
      </c>
      <c r="AI817" s="196"/>
      <c r="AJ817" s="229">
        <f t="shared" si="243"/>
        <v>7922</v>
      </c>
      <c r="AK817" s="233">
        <v>0</v>
      </c>
      <c r="AL817" s="234">
        <v>0</v>
      </c>
      <c r="AM817" s="201">
        <f t="shared" si="256"/>
        <v>0</v>
      </c>
      <c r="AN817" s="209">
        <f t="shared" si="256"/>
        <v>0</v>
      </c>
      <c r="AO817" s="242">
        <f t="shared" si="257"/>
        <v>0</v>
      </c>
      <c r="AP817" s="210">
        <f t="shared" si="257"/>
        <v>0</v>
      </c>
      <c r="AQ817" s="7"/>
      <c r="AR817" s="211">
        <f t="shared" si="250"/>
        <v>0</v>
      </c>
      <c r="AS817" s="212">
        <f t="shared" si="251"/>
        <v>0</v>
      </c>
      <c r="AT817" s="213">
        <f t="shared" si="252"/>
        <v>0</v>
      </c>
      <c r="AU817" s="7"/>
      <c r="AV817" s="7"/>
      <c r="AW817" s="214"/>
      <c r="AX817" s="214"/>
      <c r="AY817" s="7"/>
      <c r="AZ817" s="7"/>
      <c r="BA817" s="7"/>
      <c r="BB817" s="7"/>
      <c r="BC817" s="7"/>
      <c r="BD817" s="7"/>
    </row>
    <row r="818" spans="1:56" x14ac:dyDescent="0.25">
      <c r="A818" s="218">
        <v>7923</v>
      </c>
      <c r="B818" s="220" t="s">
        <v>852</v>
      </c>
      <c r="C818" s="220"/>
      <c r="D818" s="220"/>
      <c r="E818" s="220"/>
      <c r="F818" s="220"/>
      <c r="G818" s="220"/>
      <c r="H818" s="220"/>
      <c r="I818" s="220"/>
      <c r="J818" s="220"/>
      <c r="K818" s="220"/>
      <c r="L818" s="221"/>
      <c r="M818" s="196" t="s">
        <v>56</v>
      </c>
      <c r="N818" s="222">
        <f t="shared" si="253"/>
        <v>7923</v>
      </c>
      <c r="O818" s="233">
        <v>0</v>
      </c>
      <c r="P818" s="234">
        <v>0</v>
      </c>
      <c r="Q818" s="200"/>
      <c r="R818" s="199"/>
      <c r="S818" s="242">
        <f t="shared" si="246"/>
        <v>0</v>
      </c>
      <c r="T818" s="210">
        <f t="shared" si="247"/>
        <v>0</v>
      </c>
      <c r="U818" s="196"/>
      <c r="V818" s="225">
        <v>0</v>
      </c>
      <c r="W818" s="226">
        <v>0</v>
      </c>
      <c r="X818" s="227">
        <v>0</v>
      </c>
      <c r="Y818" s="226">
        <v>0</v>
      </c>
      <c r="Z818" s="227">
        <v>0</v>
      </c>
      <c r="AA818" s="228">
        <v>0</v>
      </c>
      <c r="AB818" s="196"/>
      <c r="AC818" s="233">
        <v>0</v>
      </c>
      <c r="AD818" s="234">
        <v>0</v>
      </c>
      <c r="AE818" s="200"/>
      <c r="AF818" s="199"/>
      <c r="AG818" s="242">
        <f t="shared" si="248"/>
        <v>0</v>
      </c>
      <c r="AH818" s="210">
        <f t="shared" si="249"/>
        <v>0</v>
      </c>
      <c r="AI818" s="196"/>
      <c r="AJ818" s="229">
        <f t="shared" si="243"/>
        <v>7923</v>
      </c>
      <c r="AK818" s="233">
        <v>0</v>
      </c>
      <c r="AL818" s="234">
        <v>0</v>
      </c>
      <c r="AM818" s="201">
        <f t="shared" si="256"/>
        <v>0</v>
      </c>
      <c r="AN818" s="209">
        <f t="shared" si="256"/>
        <v>0</v>
      </c>
      <c r="AO818" s="242">
        <f t="shared" si="257"/>
        <v>0</v>
      </c>
      <c r="AP818" s="210">
        <f t="shared" si="257"/>
        <v>0</v>
      </c>
      <c r="AQ818" s="7"/>
      <c r="AR818" s="211">
        <f t="shared" si="250"/>
        <v>0</v>
      </c>
      <c r="AS818" s="212">
        <f t="shared" si="251"/>
        <v>0</v>
      </c>
      <c r="AT818" s="213">
        <f t="shared" si="252"/>
        <v>0</v>
      </c>
      <c r="AU818" s="7"/>
      <c r="AV818" s="7"/>
      <c r="AW818" s="214"/>
      <c r="AX818" s="214"/>
      <c r="AY818" s="7"/>
      <c r="AZ818" s="7"/>
      <c r="BA818" s="7"/>
      <c r="BB818" s="7"/>
      <c r="BC818" s="7"/>
      <c r="BD818" s="7"/>
    </row>
    <row r="819" spans="1:56" x14ac:dyDescent="0.25">
      <c r="A819" s="218">
        <v>7924</v>
      </c>
      <c r="B819" s="220" t="s">
        <v>853</v>
      </c>
      <c r="C819" s="220"/>
      <c r="D819" s="220"/>
      <c r="E819" s="220"/>
      <c r="F819" s="220"/>
      <c r="G819" s="220"/>
      <c r="H819" s="220"/>
      <c r="I819" s="220"/>
      <c r="J819" s="220"/>
      <c r="K819" s="220"/>
      <c r="L819" s="221"/>
      <c r="M819" s="196" t="s">
        <v>56</v>
      </c>
      <c r="N819" s="222">
        <f t="shared" si="253"/>
        <v>7924</v>
      </c>
      <c r="O819" s="233">
        <v>0</v>
      </c>
      <c r="P819" s="234">
        <v>0</v>
      </c>
      <c r="Q819" s="200"/>
      <c r="R819" s="199"/>
      <c r="S819" s="242">
        <f t="shared" si="246"/>
        <v>0</v>
      </c>
      <c r="T819" s="210">
        <f t="shared" si="247"/>
        <v>0</v>
      </c>
      <c r="U819" s="196"/>
      <c r="V819" s="225">
        <v>0</v>
      </c>
      <c r="W819" s="226">
        <v>0</v>
      </c>
      <c r="X819" s="227">
        <v>0</v>
      </c>
      <c r="Y819" s="226">
        <v>0</v>
      </c>
      <c r="Z819" s="227">
        <v>0</v>
      </c>
      <c r="AA819" s="228">
        <v>0</v>
      </c>
      <c r="AB819" s="196"/>
      <c r="AC819" s="233">
        <v>0</v>
      </c>
      <c r="AD819" s="234">
        <v>0</v>
      </c>
      <c r="AE819" s="302"/>
      <c r="AF819" s="224"/>
      <c r="AG819" s="242">
        <f t="shared" si="248"/>
        <v>0</v>
      </c>
      <c r="AH819" s="210">
        <f t="shared" si="249"/>
        <v>0</v>
      </c>
      <c r="AI819" s="196"/>
      <c r="AJ819" s="229">
        <f t="shared" si="243"/>
        <v>7924</v>
      </c>
      <c r="AK819" s="233">
        <v>0</v>
      </c>
      <c r="AL819" s="234">
        <v>0</v>
      </c>
      <c r="AM819" s="201">
        <f t="shared" si="256"/>
        <v>0</v>
      </c>
      <c r="AN819" s="209">
        <f t="shared" si="256"/>
        <v>0</v>
      </c>
      <c r="AO819" s="242">
        <f t="shared" si="257"/>
        <v>0</v>
      </c>
      <c r="AP819" s="210">
        <f t="shared" si="257"/>
        <v>0</v>
      </c>
      <c r="AQ819" s="7"/>
      <c r="AR819" s="211">
        <f t="shared" si="250"/>
        <v>0</v>
      </c>
      <c r="AS819" s="212">
        <f t="shared" si="251"/>
        <v>0</v>
      </c>
      <c r="AT819" s="213">
        <f t="shared" si="252"/>
        <v>0</v>
      </c>
      <c r="AU819" s="7"/>
      <c r="AV819" s="7"/>
      <c r="AW819" s="214"/>
      <c r="AX819" s="214"/>
      <c r="AY819" s="7"/>
      <c r="AZ819" s="7"/>
      <c r="BA819" s="7"/>
      <c r="BB819" s="7"/>
      <c r="BC819" s="7"/>
      <c r="BD819" s="7"/>
    </row>
    <row r="820" spans="1:56" x14ac:dyDescent="0.25">
      <c r="A820" s="218">
        <v>7925</v>
      </c>
      <c r="B820" s="220" t="s">
        <v>854</v>
      </c>
      <c r="C820" s="220"/>
      <c r="D820" s="220"/>
      <c r="E820" s="220"/>
      <c r="F820" s="220"/>
      <c r="G820" s="220"/>
      <c r="H820" s="220"/>
      <c r="I820" s="220"/>
      <c r="J820" s="220"/>
      <c r="K820" s="220"/>
      <c r="L820" s="221"/>
      <c r="M820" s="196" t="s">
        <v>56</v>
      </c>
      <c r="N820" s="222">
        <f t="shared" si="253"/>
        <v>7925</v>
      </c>
      <c r="O820" s="233">
        <v>0</v>
      </c>
      <c r="P820" s="234">
        <v>0</v>
      </c>
      <c r="Q820" s="200"/>
      <c r="R820" s="199"/>
      <c r="S820" s="242">
        <f t="shared" si="246"/>
        <v>0</v>
      </c>
      <c r="T820" s="210">
        <f t="shared" si="247"/>
        <v>0</v>
      </c>
      <c r="U820" s="196"/>
      <c r="V820" s="225">
        <v>0</v>
      </c>
      <c r="W820" s="226">
        <v>0</v>
      </c>
      <c r="X820" s="227">
        <v>0</v>
      </c>
      <c r="Y820" s="226">
        <v>0</v>
      </c>
      <c r="Z820" s="227">
        <v>0</v>
      </c>
      <c r="AA820" s="228">
        <v>0</v>
      </c>
      <c r="AB820" s="196"/>
      <c r="AC820" s="233">
        <v>0</v>
      </c>
      <c r="AD820" s="234">
        <v>0</v>
      </c>
      <c r="AE820" s="302"/>
      <c r="AF820" s="224"/>
      <c r="AG820" s="242">
        <f t="shared" si="248"/>
        <v>0</v>
      </c>
      <c r="AH820" s="210">
        <f t="shared" si="249"/>
        <v>0</v>
      </c>
      <c r="AI820" s="196"/>
      <c r="AJ820" s="229">
        <f t="shared" si="243"/>
        <v>7925</v>
      </c>
      <c r="AK820" s="233">
        <v>0</v>
      </c>
      <c r="AL820" s="234">
        <v>0</v>
      </c>
      <c r="AM820" s="201">
        <f t="shared" si="256"/>
        <v>0</v>
      </c>
      <c r="AN820" s="209">
        <f t="shared" si="256"/>
        <v>0</v>
      </c>
      <c r="AO820" s="242">
        <f t="shared" si="257"/>
        <v>0</v>
      </c>
      <c r="AP820" s="210">
        <f t="shared" si="257"/>
        <v>0</v>
      </c>
      <c r="AQ820" s="7"/>
      <c r="AR820" s="211">
        <f t="shared" si="250"/>
        <v>0</v>
      </c>
      <c r="AS820" s="212">
        <f t="shared" si="251"/>
        <v>0</v>
      </c>
      <c r="AT820" s="213">
        <f t="shared" si="252"/>
        <v>0</v>
      </c>
      <c r="AU820" s="7"/>
      <c r="AV820" s="7"/>
      <c r="AW820" s="214"/>
      <c r="AX820" s="214"/>
      <c r="AY820" s="7"/>
      <c r="AZ820" s="7"/>
      <c r="BA820" s="7"/>
      <c r="BB820" s="7"/>
      <c r="BC820" s="7"/>
      <c r="BD820" s="7"/>
    </row>
    <row r="821" spans="1:56" x14ac:dyDescent="0.25">
      <c r="A821" s="218">
        <v>7926</v>
      </c>
      <c r="B821" s="220" t="s">
        <v>855</v>
      </c>
      <c r="C821" s="220"/>
      <c r="D821" s="220"/>
      <c r="E821" s="220"/>
      <c r="F821" s="220"/>
      <c r="G821" s="220"/>
      <c r="H821" s="220"/>
      <c r="I821" s="220"/>
      <c r="J821" s="220"/>
      <c r="K821" s="220"/>
      <c r="L821" s="221"/>
      <c r="M821" s="196" t="s">
        <v>56</v>
      </c>
      <c r="N821" s="222">
        <f t="shared" si="253"/>
        <v>7926</v>
      </c>
      <c r="O821" s="233">
        <v>0</v>
      </c>
      <c r="P821" s="234">
        <v>0</v>
      </c>
      <c r="Q821" s="200"/>
      <c r="R821" s="199"/>
      <c r="S821" s="242">
        <f>+IF(ABS(+O821+Q821)&gt;=ABS(P821+R821),+O821-P821+Q821-R821,0)</f>
        <v>0</v>
      </c>
      <c r="T821" s="210">
        <f>+IF(ABS(+O821+Q821)&lt;=ABS(P821+R821),-O821+P821-Q821+R821,0)</f>
        <v>0</v>
      </c>
      <c r="U821" s="196"/>
      <c r="V821" s="225">
        <v>0</v>
      </c>
      <c r="W821" s="226">
        <v>0</v>
      </c>
      <c r="X821" s="227">
        <v>0</v>
      </c>
      <c r="Y821" s="226">
        <v>0</v>
      </c>
      <c r="Z821" s="227">
        <v>0</v>
      </c>
      <c r="AA821" s="228">
        <v>0</v>
      </c>
      <c r="AB821" s="196"/>
      <c r="AC821" s="233">
        <v>0</v>
      </c>
      <c r="AD821" s="234">
        <v>0</v>
      </c>
      <c r="AE821" s="302"/>
      <c r="AF821" s="224"/>
      <c r="AG821" s="242">
        <f>+IF(ABS(+AC821+AE821)&gt;=ABS(AD821+AF821),+AC821-AD821+AE821-AF821,0)</f>
        <v>0</v>
      </c>
      <c r="AH821" s="210">
        <f>+IF(ABS(+AC821+AE821)&lt;=ABS(AD821+AF821),-AC821+AD821-AE821+AF821,0)</f>
        <v>0</v>
      </c>
      <c r="AI821" s="196"/>
      <c r="AJ821" s="229">
        <f t="shared" si="243"/>
        <v>7926</v>
      </c>
      <c r="AK821" s="233">
        <v>0</v>
      </c>
      <c r="AL821" s="234">
        <v>0</v>
      </c>
      <c r="AM821" s="201">
        <f t="shared" si="256"/>
        <v>0</v>
      </c>
      <c r="AN821" s="209">
        <f t="shared" si="256"/>
        <v>0</v>
      </c>
      <c r="AO821" s="242">
        <f t="shared" si="257"/>
        <v>0</v>
      </c>
      <c r="AP821" s="210">
        <f t="shared" si="257"/>
        <v>0</v>
      </c>
      <c r="AQ821" s="7"/>
      <c r="AR821" s="211">
        <f t="shared" si="250"/>
        <v>0</v>
      </c>
      <c r="AS821" s="212">
        <f t="shared" si="251"/>
        <v>0</v>
      </c>
      <c r="AT821" s="213">
        <f t="shared" si="252"/>
        <v>0</v>
      </c>
      <c r="AU821" s="7"/>
      <c r="AV821" s="7"/>
      <c r="AW821" s="214"/>
      <c r="AX821" s="214"/>
      <c r="AY821" s="7"/>
      <c r="AZ821" s="7"/>
      <c r="BA821" s="7"/>
      <c r="BB821" s="7"/>
      <c r="BC821" s="7"/>
      <c r="BD821" s="7"/>
    </row>
    <row r="822" spans="1:56" x14ac:dyDescent="0.25">
      <c r="A822" s="218">
        <v>7992</v>
      </c>
      <c r="B822" s="220" t="s">
        <v>856</v>
      </c>
      <c r="C822" s="220"/>
      <c r="D822" s="220"/>
      <c r="E822" s="220"/>
      <c r="F822" s="220"/>
      <c r="G822" s="220"/>
      <c r="H822" s="220"/>
      <c r="I822" s="220"/>
      <c r="J822" s="220"/>
      <c r="K822" s="220"/>
      <c r="L822" s="221"/>
      <c r="M822" s="196" t="s">
        <v>56</v>
      </c>
      <c r="N822" s="222">
        <f t="shared" si="253"/>
        <v>7992</v>
      </c>
      <c r="O822" s="233">
        <v>0</v>
      </c>
      <c r="P822" s="234">
        <v>0</v>
      </c>
      <c r="Q822" s="200"/>
      <c r="R822" s="199"/>
      <c r="S822" s="242">
        <f t="shared" si="246"/>
        <v>0</v>
      </c>
      <c r="T822" s="210">
        <f t="shared" si="247"/>
        <v>0</v>
      </c>
      <c r="U822" s="196"/>
      <c r="V822" s="225">
        <v>0</v>
      </c>
      <c r="W822" s="226">
        <v>0</v>
      </c>
      <c r="X822" s="227">
        <v>0</v>
      </c>
      <c r="Y822" s="226">
        <v>0</v>
      </c>
      <c r="Z822" s="227">
        <v>0</v>
      </c>
      <c r="AA822" s="228">
        <v>0</v>
      </c>
      <c r="AB822" s="196"/>
      <c r="AC822" s="233">
        <v>0</v>
      </c>
      <c r="AD822" s="234">
        <v>0</v>
      </c>
      <c r="AE822" s="200"/>
      <c r="AF822" s="199"/>
      <c r="AG822" s="242">
        <f t="shared" si="248"/>
        <v>0</v>
      </c>
      <c r="AH822" s="210">
        <f t="shared" si="249"/>
        <v>0</v>
      </c>
      <c r="AI822" s="196"/>
      <c r="AJ822" s="229">
        <f t="shared" si="243"/>
        <v>7992</v>
      </c>
      <c r="AK822" s="233">
        <v>0</v>
      </c>
      <c r="AL822" s="234">
        <v>0</v>
      </c>
      <c r="AM822" s="201">
        <f t="shared" si="256"/>
        <v>0</v>
      </c>
      <c r="AN822" s="209">
        <f t="shared" si="256"/>
        <v>0</v>
      </c>
      <c r="AO822" s="242">
        <f t="shared" si="257"/>
        <v>0</v>
      </c>
      <c r="AP822" s="210">
        <f t="shared" si="257"/>
        <v>0</v>
      </c>
      <c r="AQ822" s="7"/>
      <c r="AR822" s="211">
        <f t="shared" ref="AR822:AR828" si="258">+ROUND(+SUM(AK822-AL822)-SUM(O822-P822)-SUM(V822-W822)-SUM(AC822-AD822),2)</f>
        <v>0</v>
      </c>
      <c r="AS822" s="212">
        <f t="shared" si="251"/>
        <v>0</v>
      </c>
      <c r="AT822" s="213">
        <f t="shared" si="252"/>
        <v>0</v>
      </c>
      <c r="AU822" s="7"/>
      <c r="AV822" s="7"/>
      <c r="AW822" s="214"/>
      <c r="AX822" s="214"/>
      <c r="AY822" s="7"/>
      <c r="AZ822" s="7"/>
      <c r="BA822" s="7"/>
      <c r="BB822" s="7"/>
      <c r="BC822" s="7"/>
      <c r="BD822" s="7"/>
    </row>
    <row r="823" spans="1:56" x14ac:dyDescent="0.25">
      <c r="A823" s="218">
        <v>7993</v>
      </c>
      <c r="B823" s="220" t="s">
        <v>857</v>
      </c>
      <c r="C823" s="220"/>
      <c r="D823" s="220"/>
      <c r="E823" s="220"/>
      <c r="F823" s="220"/>
      <c r="G823" s="220"/>
      <c r="H823" s="220"/>
      <c r="I823" s="220"/>
      <c r="J823" s="220"/>
      <c r="K823" s="220"/>
      <c r="L823" s="221"/>
      <c r="M823" s="196" t="s">
        <v>56</v>
      </c>
      <c r="N823" s="222">
        <f t="shared" si="253"/>
        <v>7993</v>
      </c>
      <c r="O823" s="233">
        <v>0</v>
      </c>
      <c r="P823" s="234">
        <v>0</v>
      </c>
      <c r="Q823" s="200"/>
      <c r="R823" s="199"/>
      <c r="S823" s="242">
        <f t="shared" si="246"/>
        <v>0</v>
      </c>
      <c r="T823" s="210">
        <f t="shared" si="247"/>
        <v>0</v>
      </c>
      <c r="U823" s="196"/>
      <c r="V823" s="225">
        <v>0</v>
      </c>
      <c r="W823" s="226">
        <v>0</v>
      </c>
      <c r="X823" s="227">
        <v>0</v>
      </c>
      <c r="Y823" s="226">
        <v>0</v>
      </c>
      <c r="Z823" s="227">
        <v>0</v>
      </c>
      <c r="AA823" s="228">
        <v>0</v>
      </c>
      <c r="AB823" s="196"/>
      <c r="AC823" s="233">
        <v>0</v>
      </c>
      <c r="AD823" s="234">
        <v>0</v>
      </c>
      <c r="AE823" s="302"/>
      <c r="AF823" s="224"/>
      <c r="AG823" s="242">
        <f t="shared" si="248"/>
        <v>0</v>
      </c>
      <c r="AH823" s="210">
        <f t="shared" si="249"/>
        <v>0</v>
      </c>
      <c r="AI823" s="196"/>
      <c r="AJ823" s="229">
        <f t="shared" si="243"/>
        <v>7993</v>
      </c>
      <c r="AK823" s="233">
        <v>0</v>
      </c>
      <c r="AL823" s="234">
        <v>0</v>
      </c>
      <c r="AM823" s="201">
        <f t="shared" si="256"/>
        <v>0</v>
      </c>
      <c r="AN823" s="209">
        <f t="shared" si="256"/>
        <v>0</v>
      </c>
      <c r="AO823" s="242">
        <f t="shared" si="257"/>
        <v>0</v>
      </c>
      <c r="AP823" s="210">
        <f t="shared" si="257"/>
        <v>0</v>
      </c>
      <c r="AQ823" s="7"/>
      <c r="AR823" s="211">
        <f t="shared" si="258"/>
        <v>0</v>
      </c>
      <c r="AS823" s="212">
        <f t="shared" si="251"/>
        <v>0</v>
      </c>
      <c r="AT823" s="213">
        <f t="shared" si="252"/>
        <v>0</v>
      </c>
      <c r="AU823" s="7"/>
      <c r="AV823" s="7"/>
      <c r="AW823" s="214"/>
      <c r="AX823" s="214"/>
      <c r="AY823" s="7"/>
      <c r="AZ823" s="7"/>
      <c r="BA823" s="7"/>
      <c r="BB823" s="7"/>
      <c r="BC823" s="7"/>
      <c r="BD823" s="7"/>
    </row>
    <row r="824" spans="1:56" x14ac:dyDescent="0.25">
      <c r="A824" s="218">
        <v>7994</v>
      </c>
      <c r="B824" s="220" t="s">
        <v>858</v>
      </c>
      <c r="C824" s="220"/>
      <c r="D824" s="220"/>
      <c r="E824" s="220"/>
      <c r="F824" s="220"/>
      <c r="G824" s="220"/>
      <c r="H824" s="220"/>
      <c r="I824" s="220"/>
      <c r="J824" s="220"/>
      <c r="K824" s="220"/>
      <c r="L824" s="221"/>
      <c r="M824" s="196" t="s">
        <v>56</v>
      </c>
      <c r="N824" s="222">
        <f t="shared" si="253"/>
        <v>7994</v>
      </c>
      <c r="O824" s="233">
        <v>0</v>
      </c>
      <c r="P824" s="234">
        <v>0</v>
      </c>
      <c r="Q824" s="200"/>
      <c r="R824" s="199"/>
      <c r="S824" s="242">
        <f t="shared" si="246"/>
        <v>0</v>
      </c>
      <c r="T824" s="210">
        <f t="shared" si="247"/>
        <v>0</v>
      </c>
      <c r="U824" s="196"/>
      <c r="V824" s="225">
        <v>0</v>
      </c>
      <c r="W824" s="226">
        <v>0</v>
      </c>
      <c r="X824" s="227">
        <v>0</v>
      </c>
      <c r="Y824" s="226">
        <v>0</v>
      </c>
      <c r="Z824" s="227">
        <v>0</v>
      </c>
      <c r="AA824" s="228">
        <v>0</v>
      </c>
      <c r="AB824" s="196"/>
      <c r="AC824" s="233">
        <v>0</v>
      </c>
      <c r="AD824" s="234">
        <v>0</v>
      </c>
      <c r="AE824" s="302"/>
      <c r="AF824" s="224"/>
      <c r="AG824" s="242">
        <f t="shared" si="248"/>
        <v>0</v>
      </c>
      <c r="AH824" s="210">
        <f t="shared" si="249"/>
        <v>0</v>
      </c>
      <c r="AI824" s="196"/>
      <c r="AJ824" s="229">
        <f t="shared" si="243"/>
        <v>7994</v>
      </c>
      <c r="AK824" s="233">
        <v>0</v>
      </c>
      <c r="AL824" s="234">
        <v>0</v>
      </c>
      <c r="AM824" s="201">
        <f t="shared" si="256"/>
        <v>0</v>
      </c>
      <c r="AN824" s="209">
        <f t="shared" si="256"/>
        <v>0</v>
      </c>
      <c r="AO824" s="242">
        <f t="shared" si="257"/>
        <v>0</v>
      </c>
      <c r="AP824" s="210">
        <f t="shared" si="257"/>
        <v>0</v>
      </c>
      <c r="AQ824" s="7"/>
      <c r="AR824" s="211">
        <f t="shared" si="258"/>
        <v>0</v>
      </c>
      <c r="AS824" s="212">
        <f t="shared" si="251"/>
        <v>0</v>
      </c>
      <c r="AT824" s="213">
        <f t="shared" si="252"/>
        <v>0</v>
      </c>
      <c r="AU824" s="7"/>
      <c r="AV824" s="7"/>
      <c r="AW824" s="214"/>
      <c r="AX824" s="214"/>
      <c r="AY824" s="7"/>
      <c r="AZ824" s="7"/>
      <c r="BA824" s="7"/>
      <c r="BB824" s="7"/>
      <c r="BC824" s="7"/>
      <c r="BD824" s="7"/>
    </row>
    <row r="825" spans="1:56" x14ac:dyDescent="0.25">
      <c r="A825" s="218">
        <v>7995</v>
      </c>
      <c r="B825" s="220" t="s">
        <v>859</v>
      </c>
      <c r="C825" s="220"/>
      <c r="D825" s="220"/>
      <c r="E825" s="220"/>
      <c r="F825" s="220"/>
      <c r="G825" s="220"/>
      <c r="H825" s="220"/>
      <c r="I825" s="220"/>
      <c r="J825" s="220"/>
      <c r="K825" s="220"/>
      <c r="L825" s="221"/>
      <c r="M825" s="196" t="s">
        <v>56</v>
      </c>
      <c r="N825" s="222">
        <f t="shared" si="253"/>
        <v>7995</v>
      </c>
      <c r="O825" s="233">
        <v>0</v>
      </c>
      <c r="P825" s="234">
        <v>0</v>
      </c>
      <c r="Q825" s="200"/>
      <c r="R825" s="199"/>
      <c r="S825" s="242">
        <f t="shared" si="246"/>
        <v>0</v>
      </c>
      <c r="T825" s="210">
        <f t="shared" si="247"/>
        <v>0</v>
      </c>
      <c r="U825" s="196"/>
      <c r="V825" s="225">
        <v>0</v>
      </c>
      <c r="W825" s="226">
        <v>0</v>
      </c>
      <c r="X825" s="227">
        <v>0</v>
      </c>
      <c r="Y825" s="226">
        <v>0</v>
      </c>
      <c r="Z825" s="227">
        <v>0</v>
      </c>
      <c r="AA825" s="228">
        <v>0</v>
      </c>
      <c r="AB825" s="196"/>
      <c r="AC825" s="233">
        <v>0</v>
      </c>
      <c r="AD825" s="234">
        <v>0</v>
      </c>
      <c r="AE825" s="302"/>
      <c r="AF825" s="224"/>
      <c r="AG825" s="242">
        <f t="shared" si="248"/>
        <v>0</v>
      </c>
      <c r="AH825" s="210">
        <f t="shared" si="249"/>
        <v>0</v>
      </c>
      <c r="AI825" s="196"/>
      <c r="AJ825" s="229">
        <f t="shared" si="243"/>
        <v>7995</v>
      </c>
      <c r="AK825" s="233">
        <v>0</v>
      </c>
      <c r="AL825" s="234">
        <v>0</v>
      </c>
      <c r="AM825" s="201">
        <f t="shared" si="256"/>
        <v>0</v>
      </c>
      <c r="AN825" s="209">
        <f t="shared" si="256"/>
        <v>0</v>
      </c>
      <c r="AO825" s="242">
        <f t="shared" si="257"/>
        <v>0</v>
      </c>
      <c r="AP825" s="210">
        <f t="shared" si="257"/>
        <v>0</v>
      </c>
      <c r="AQ825" s="7"/>
      <c r="AR825" s="211">
        <f t="shared" si="258"/>
        <v>0</v>
      </c>
      <c r="AS825" s="212">
        <f t="shared" si="251"/>
        <v>0</v>
      </c>
      <c r="AT825" s="213">
        <f t="shared" si="252"/>
        <v>0</v>
      </c>
      <c r="AU825" s="7"/>
      <c r="AV825" s="7"/>
      <c r="AW825" s="214"/>
      <c r="AX825" s="214"/>
      <c r="AY825" s="7"/>
      <c r="AZ825" s="7"/>
      <c r="BA825" s="7"/>
      <c r="BB825" s="7"/>
      <c r="BC825" s="7"/>
      <c r="BD825" s="7"/>
    </row>
    <row r="826" spans="1:56" x14ac:dyDescent="0.25">
      <c r="A826" s="218">
        <v>7996</v>
      </c>
      <c r="B826" s="220" t="s">
        <v>860</v>
      </c>
      <c r="C826" s="220"/>
      <c r="D826" s="220"/>
      <c r="E826" s="220"/>
      <c r="F826" s="220"/>
      <c r="G826" s="220"/>
      <c r="H826" s="220"/>
      <c r="I826" s="220"/>
      <c r="J826" s="220"/>
      <c r="K826" s="220"/>
      <c r="L826" s="221"/>
      <c r="M826" s="196" t="s">
        <v>56</v>
      </c>
      <c r="N826" s="222">
        <f>+A826</f>
        <v>7996</v>
      </c>
      <c r="O826" s="233">
        <v>0</v>
      </c>
      <c r="P826" s="234">
        <v>0</v>
      </c>
      <c r="Q826" s="200"/>
      <c r="R826" s="199"/>
      <c r="S826" s="242">
        <f>+IF(ABS(+O826+Q826)&gt;=ABS(P826+R826),+O826-P826+Q826-R826,0)</f>
        <v>0</v>
      </c>
      <c r="T826" s="210">
        <f>+IF(ABS(+O826+Q826)&lt;=ABS(P826+R826),-O826+P826-Q826+R826,0)</f>
        <v>0</v>
      </c>
      <c r="U826" s="196"/>
      <c r="V826" s="225">
        <v>0</v>
      </c>
      <c r="W826" s="226">
        <v>0</v>
      </c>
      <c r="X826" s="227">
        <v>0</v>
      </c>
      <c r="Y826" s="226">
        <v>0</v>
      </c>
      <c r="Z826" s="227">
        <v>0</v>
      </c>
      <c r="AA826" s="228">
        <v>0</v>
      </c>
      <c r="AB826" s="196"/>
      <c r="AC826" s="233">
        <v>0</v>
      </c>
      <c r="AD826" s="234">
        <v>0</v>
      </c>
      <c r="AE826" s="302"/>
      <c r="AF826" s="224"/>
      <c r="AG826" s="242">
        <f>+IF(ABS(+AC826+AE826)&gt;=ABS(AD826+AF826),+AC826-AD826+AE826-AF826,0)</f>
        <v>0</v>
      </c>
      <c r="AH826" s="210">
        <f>+IF(ABS(+AC826+AE826)&lt;=ABS(AD826+AF826),-AC826+AD826-AE826+AF826,0)</f>
        <v>0</v>
      </c>
      <c r="AI826" s="196"/>
      <c r="AJ826" s="229">
        <f>+N826</f>
        <v>7996</v>
      </c>
      <c r="AK826" s="233">
        <v>0</v>
      </c>
      <c r="AL826" s="234">
        <v>0</v>
      </c>
      <c r="AM826" s="201">
        <f>+ROUND(+Q826+X826+AE826,2)</f>
        <v>0</v>
      </c>
      <c r="AN826" s="209">
        <f>+ROUND(+R826+Y826+AF826,2)</f>
        <v>0</v>
      </c>
      <c r="AO826" s="242">
        <f t="shared" si="257"/>
        <v>0</v>
      </c>
      <c r="AP826" s="210">
        <f t="shared" si="257"/>
        <v>0</v>
      </c>
      <c r="AQ826" s="7"/>
      <c r="AR826" s="211">
        <f>+ROUND(+SUM(AK826-AL826)-SUM(O826-P826)-SUM(V826-W826)-SUM(AC826-AD826),2)</f>
        <v>0</v>
      </c>
      <c r="AS826" s="212">
        <f>+ROUND(+SUM(AM826-AN826)-SUM(Q826-R826)-SUM(X826-Y826)-SUM(AE826-AF826),2)</f>
        <v>0</v>
      </c>
      <c r="AT826" s="213">
        <f>+ROUND(+SUM(AO826-AP826)-SUM(S826-T826)-SUM(Z826-AA826)-SUM(AG826-AH826),2)</f>
        <v>0</v>
      </c>
      <c r="AU826" s="7"/>
      <c r="AV826" s="7"/>
      <c r="AW826" s="214"/>
      <c r="AX826" s="214"/>
      <c r="AY826" s="7"/>
      <c r="AZ826" s="7"/>
      <c r="BA826" s="7"/>
      <c r="BB826" s="7"/>
      <c r="BC826" s="7"/>
      <c r="BD826" s="7"/>
    </row>
    <row r="827" spans="1:56" x14ac:dyDescent="0.25">
      <c r="A827" s="218">
        <v>7997</v>
      </c>
      <c r="B827" s="220" t="s">
        <v>861</v>
      </c>
      <c r="C827" s="220"/>
      <c r="D827" s="220"/>
      <c r="E827" s="220"/>
      <c r="F827" s="220"/>
      <c r="G827" s="220"/>
      <c r="H827" s="220"/>
      <c r="I827" s="220"/>
      <c r="J827" s="220"/>
      <c r="K827" s="220"/>
      <c r="L827" s="221"/>
      <c r="M827" s="196" t="s">
        <v>56</v>
      </c>
      <c r="N827" s="222">
        <f t="shared" si="253"/>
        <v>7997</v>
      </c>
      <c r="O827" s="233">
        <v>0</v>
      </c>
      <c r="P827" s="234">
        <v>0</v>
      </c>
      <c r="Q827" s="200"/>
      <c r="R827" s="199"/>
      <c r="S827" s="242">
        <f t="shared" si="246"/>
        <v>0</v>
      </c>
      <c r="T827" s="210">
        <f t="shared" si="247"/>
        <v>0</v>
      </c>
      <c r="U827" s="196"/>
      <c r="V827" s="225">
        <v>0</v>
      </c>
      <c r="W827" s="226">
        <v>0</v>
      </c>
      <c r="X827" s="227">
        <v>0</v>
      </c>
      <c r="Y827" s="226">
        <v>0</v>
      </c>
      <c r="Z827" s="227">
        <v>0</v>
      </c>
      <c r="AA827" s="228">
        <v>0</v>
      </c>
      <c r="AB827" s="196"/>
      <c r="AC827" s="233">
        <v>0</v>
      </c>
      <c r="AD827" s="234">
        <v>0</v>
      </c>
      <c r="AE827" s="200"/>
      <c r="AF827" s="199"/>
      <c r="AG827" s="242">
        <f t="shared" si="248"/>
        <v>0</v>
      </c>
      <c r="AH827" s="210">
        <f t="shared" si="249"/>
        <v>0</v>
      </c>
      <c r="AI827" s="196"/>
      <c r="AJ827" s="229">
        <f t="shared" si="243"/>
        <v>7997</v>
      </c>
      <c r="AK827" s="233">
        <v>0</v>
      </c>
      <c r="AL827" s="234">
        <v>0</v>
      </c>
      <c r="AM827" s="201">
        <f t="shared" si="256"/>
        <v>0</v>
      </c>
      <c r="AN827" s="209">
        <f t="shared" si="256"/>
        <v>0</v>
      </c>
      <c r="AO827" s="242">
        <f t="shared" si="257"/>
        <v>0</v>
      </c>
      <c r="AP827" s="210">
        <f t="shared" si="257"/>
        <v>0</v>
      </c>
      <c r="AQ827" s="7"/>
      <c r="AR827" s="211">
        <f t="shared" si="258"/>
        <v>0</v>
      </c>
      <c r="AS827" s="212">
        <f t="shared" si="251"/>
        <v>0</v>
      </c>
      <c r="AT827" s="213">
        <f t="shared" si="252"/>
        <v>0</v>
      </c>
      <c r="AU827" s="7"/>
      <c r="AV827" s="7"/>
      <c r="AW827" s="214"/>
      <c r="AX827" s="214"/>
      <c r="AY827" s="7"/>
      <c r="AZ827" s="7"/>
      <c r="BA827" s="7"/>
      <c r="BB827" s="7"/>
      <c r="BC827" s="7"/>
      <c r="BD827" s="7"/>
    </row>
    <row r="828" spans="1:56" ht="16.5" thickBot="1" x14ac:dyDescent="0.3">
      <c r="A828" s="218">
        <v>7998</v>
      </c>
      <c r="B828" s="220" t="s">
        <v>862</v>
      </c>
      <c r="C828" s="220"/>
      <c r="D828" s="220"/>
      <c r="E828" s="220"/>
      <c r="F828" s="220"/>
      <c r="G828" s="220"/>
      <c r="H828" s="220"/>
      <c r="I828" s="220"/>
      <c r="J828" s="220"/>
      <c r="K828" s="220"/>
      <c r="L828" s="221"/>
      <c r="M828" s="196" t="s">
        <v>56</v>
      </c>
      <c r="N828" s="222">
        <f t="shared" si="253"/>
        <v>7998</v>
      </c>
      <c r="O828" s="233">
        <v>0</v>
      </c>
      <c r="P828" s="234">
        <v>0</v>
      </c>
      <c r="Q828" s="200"/>
      <c r="R828" s="199"/>
      <c r="S828" s="242">
        <f t="shared" si="246"/>
        <v>0</v>
      </c>
      <c r="T828" s="210">
        <f t="shared" si="247"/>
        <v>0</v>
      </c>
      <c r="U828" s="196"/>
      <c r="V828" s="225">
        <v>0</v>
      </c>
      <c r="W828" s="226">
        <v>0</v>
      </c>
      <c r="X828" s="227">
        <v>0</v>
      </c>
      <c r="Y828" s="226">
        <v>0</v>
      </c>
      <c r="Z828" s="227">
        <v>0</v>
      </c>
      <c r="AA828" s="228">
        <v>0</v>
      </c>
      <c r="AB828" s="196"/>
      <c r="AC828" s="233">
        <v>0</v>
      </c>
      <c r="AD828" s="234">
        <v>0</v>
      </c>
      <c r="AE828" s="302"/>
      <c r="AF828" s="224"/>
      <c r="AG828" s="242">
        <f t="shared" si="248"/>
        <v>0</v>
      </c>
      <c r="AH828" s="210">
        <f t="shared" si="249"/>
        <v>0</v>
      </c>
      <c r="AI828" s="196"/>
      <c r="AJ828" s="229">
        <f t="shared" si="243"/>
        <v>7998</v>
      </c>
      <c r="AK828" s="233">
        <v>0</v>
      </c>
      <c r="AL828" s="234">
        <v>0</v>
      </c>
      <c r="AM828" s="201">
        <f t="shared" si="256"/>
        <v>0</v>
      </c>
      <c r="AN828" s="209">
        <f t="shared" si="256"/>
        <v>0</v>
      </c>
      <c r="AO828" s="242">
        <f t="shared" si="257"/>
        <v>0</v>
      </c>
      <c r="AP828" s="210">
        <f t="shared" si="257"/>
        <v>0</v>
      </c>
      <c r="AQ828" s="7"/>
      <c r="AR828" s="211">
        <f t="shared" si="258"/>
        <v>0</v>
      </c>
      <c r="AS828" s="212">
        <f t="shared" si="251"/>
        <v>0</v>
      </c>
      <c r="AT828" s="213">
        <f t="shared" si="252"/>
        <v>0</v>
      </c>
      <c r="AU828" s="7"/>
      <c r="AV828" s="7"/>
      <c r="AW828" s="214"/>
      <c r="AX828" s="214"/>
      <c r="AY828" s="7"/>
      <c r="AZ828" s="7"/>
      <c r="BA828" s="7"/>
      <c r="BB828" s="7"/>
      <c r="BC828" s="7"/>
      <c r="BD828" s="7"/>
    </row>
    <row r="829" spans="1:56" ht="16.5" thickBot="1" x14ac:dyDescent="0.3">
      <c r="A829" s="412" t="s">
        <v>863</v>
      </c>
      <c r="B829" s="413"/>
      <c r="C829" s="413"/>
      <c r="D829" s="413"/>
      <c r="E829" s="413"/>
      <c r="F829" s="413"/>
      <c r="G829" s="413"/>
      <c r="H829" s="413"/>
      <c r="I829" s="413"/>
      <c r="J829" s="413"/>
      <c r="K829" s="413"/>
      <c r="L829" s="414"/>
      <c r="M829" s="196" t="s">
        <v>56</v>
      </c>
      <c r="N829" s="415" t="s">
        <v>864</v>
      </c>
      <c r="O829" s="416">
        <f t="shared" ref="O829:T829" si="259">+ROUND(+SUM(O14:O828),2)</f>
        <v>0</v>
      </c>
      <c r="P829" s="417">
        <f t="shared" si="259"/>
        <v>0</v>
      </c>
      <c r="Q829" s="418">
        <f t="shared" si="259"/>
        <v>0</v>
      </c>
      <c r="R829" s="419">
        <f t="shared" si="259"/>
        <v>0</v>
      </c>
      <c r="S829" s="418">
        <f t="shared" si="259"/>
        <v>0</v>
      </c>
      <c r="T829" s="420">
        <f t="shared" si="259"/>
        <v>0</v>
      </c>
      <c r="U829" s="196"/>
      <c r="V829" s="421">
        <f t="shared" ref="V829:AA829" si="260">+ROUND(+SUM(V14:V828),2)</f>
        <v>6730505021.3900003</v>
      </c>
      <c r="W829" s="422">
        <f t="shared" si="260"/>
        <v>6730505021.3900003</v>
      </c>
      <c r="X829" s="423">
        <f t="shared" si="260"/>
        <v>13607691835.1</v>
      </c>
      <c r="Y829" s="424">
        <f t="shared" si="260"/>
        <v>13607691835.1</v>
      </c>
      <c r="Z829" s="425">
        <f t="shared" si="260"/>
        <v>9182572963.0300007</v>
      </c>
      <c r="AA829" s="426">
        <f t="shared" si="260"/>
        <v>9182572963.0300007</v>
      </c>
      <c r="AB829" s="196"/>
      <c r="AC829" s="427">
        <f t="shared" ref="AC829:AH829" si="261">+ROUND(+SUM(AC14:AC828),2)</f>
        <v>1488811343.95</v>
      </c>
      <c r="AD829" s="428">
        <f t="shared" si="261"/>
        <v>1488811343.95</v>
      </c>
      <c r="AE829" s="429">
        <f t="shared" si="261"/>
        <v>549637222.61000001</v>
      </c>
      <c r="AF829" s="430">
        <f t="shared" si="261"/>
        <v>549637222.61000001</v>
      </c>
      <c r="AG829" s="431">
        <f t="shared" si="261"/>
        <v>1427088892.4100001</v>
      </c>
      <c r="AH829" s="432">
        <f t="shared" si="261"/>
        <v>1427088892.4100001</v>
      </c>
      <c r="AI829" s="196"/>
      <c r="AJ829" s="433" t="str">
        <f t="shared" si="243"/>
        <v xml:space="preserve"> 1-7</v>
      </c>
      <c r="AK829" s="434">
        <f t="shared" ref="AK829:AP829" si="262">+ROUND(+SUM(AK14:AK828),2)</f>
        <v>8219316365.3400002</v>
      </c>
      <c r="AL829" s="435">
        <f t="shared" si="262"/>
        <v>8219316365.3400002</v>
      </c>
      <c r="AM829" s="436">
        <f t="shared" si="262"/>
        <v>14157329057.709999</v>
      </c>
      <c r="AN829" s="437">
        <f t="shared" si="262"/>
        <v>14157329057.709999</v>
      </c>
      <c r="AO829" s="436">
        <f t="shared" si="262"/>
        <v>10609661855.440001</v>
      </c>
      <c r="AP829" s="438">
        <f t="shared" si="262"/>
        <v>10609661855.440001</v>
      </c>
      <c r="AQ829" s="7"/>
      <c r="AR829" s="439">
        <f>+ROUND(+SUM(AR14:AR828),2)</f>
        <v>0</v>
      </c>
      <c r="AS829" s="440">
        <f>+ROUND(+SUM(AS14:AS828),2)</f>
        <v>0</v>
      </c>
      <c r="AT829" s="441">
        <f>+ROUND(+SUM(AT14:AT828),2)</f>
        <v>0</v>
      </c>
      <c r="AU829" s="7"/>
      <c r="AV829" s="7"/>
      <c r="AW829" s="214"/>
      <c r="AX829" s="214"/>
      <c r="AY829" s="7"/>
      <c r="AZ829" s="7"/>
      <c r="BA829" s="7"/>
      <c r="BB829" s="7"/>
      <c r="BC829" s="7"/>
      <c r="BD829" s="7"/>
    </row>
    <row r="830" spans="1:56" ht="7.5" customHeight="1" thickBot="1" x14ac:dyDescent="0.3">
      <c r="A830" s="442"/>
      <c r="B830" s="442"/>
      <c r="C830" s="442"/>
      <c r="D830" s="442"/>
      <c r="E830" s="442"/>
      <c r="F830" s="442"/>
      <c r="G830" s="442"/>
      <c r="H830" s="442"/>
      <c r="I830" s="442"/>
      <c r="J830" s="442"/>
      <c r="K830" s="442"/>
      <c r="L830" s="442"/>
      <c r="M830" s="196" t="s">
        <v>56</v>
      </c>
      <c r="N830" s="443"/>
      <c r="O830" s="444"/>
      <c r="P830" s="444"/>
      <c r="Q830" s="444"/>
      <c r="R830" s="444"/>
      <c r="S830" s="444"/>
      <c r="T830" s="444"/>
      <c r="U830" s="445"/>
      <c r="V830" s="444"/>
      <c r="W830" s="444"/>
      <c r="X830" s="444"/>
      <c r="Y830" s="444"/>
      <c r="Z830" s="444"/>
      <c r="AA830" s="444"/>
      <c r="AB830" s="445"/>
      <c r="AC830" s="444"/>
      <c r="AD830" s="444"/>
      <c r="AE830" s="444"/>
      <c r="AF830" s="444"/>
      <c r="AG830" s="444"/>
      <c r="AH830" s="444"/>
      <c r="AI830" s="445"/>
      <c r="AJ830" s="443"/>
      <c r="AK830" s="444"/>
      <c r="AL830" s="444"/>
      <c r="AM830" s="444"/>
      <c r="AN830" s="444"/>
      <c r="AO830" s="444"/>
      <c r="AP830" s="444"/>
      <c r="AQ830" s="7"/>
      <c r="AR830" s="444"/>
      <c r="AS830" s="444"/>
      <c r="AT830" s="444"/>
      <c r="AU830" s="7"/>
      <c r="AV830" s="7"/>
      <c r="AW830" s="214"/>
      <c r="AX830" s="214"/>
      <c r="AY830" s="7"/>
      <c r="AZ830" s="7"/>
      <c r="BA830" s="7"/>
      <c r="BB830" s="7"/>
      <c r="BC830" s="7"/>
      <c r="BD830" s="7"/>
    </row>
    <row r="831" spans="1:56" x14ac:dyDescent="0.25">
      <c r="A831" s="446" t="s">
        <v>865</v>
      </c>
      <c r="B831" s="447"/>
      <c r="C831" s="447"/>
      <c r="D831" s="447"/>
      <c r="E831" s="447"/>
      <c r="F831" s="447"/>
      <c r="G831" s="447"/>
      <c r="H831" s="447"/>
      <c r="I831" s="447"/>
      <c r="J831" s="447"/>
      <c r="K831" s="447"/>
      <c r="L831" s="448"/>
      <c r="M831" s="196" t="s">
        <v>56</v>
      </c>
      <c r="N831" s="449">
        <v>9</v>
      </c>
      <c r="O831" s="450"/>
      <c r="P831" s="451"/>
      <c r="Q831" s="452"/>
      <c r="R831" s="451"/>
      <c r="S831" s="452"/>
      <c r="T831" s="453"/>
      <c r="U831" s="196"/>
      <c r="V831" s="450"/>
      <c r="W831" s="451"/>
      <c r="X831" s="452"/>
      <c r="Y831" s="451"/>
      <c r="Z831" s="452"/>
      <c r="AA831" s="453"/>
      <c r="AB831" s="196"/>
      <c r="AC831" s="450"/>
      <c r="AD831" s="451"/>
      <c r="AE831" s="452"/>
      <c r="AF831" s="451"/>
      <c r="AG831" s="452"/>
      <c r="AH831" s="453"/>
      <c r="AI831" s="196"/>
      <c r="AJ831" s="454">
        <f t="shared" ref="AJ831:AJ890" si="263">+N831</f>
        <v>9</v>
      </c>
      <c r="AK831" s="450"/>
      <c r="AL831" s="451"/>
      <c r="AM831" s="452"/>
      <c r="AN831" s="451"/>
      <c r="AO831" s="452"/>
      <c r="AP831" s="453"/>
      <c r="AQ831" s="7"/>
      <c r="AR831" s="455"/>
      <c r="AS831" s="456"/>
      <c r="AT831" s="457"/>
      <c r="AU831" s="7"/>
      <c r="AV831" s="7"/>
      <c r="AW831" s="214"/>
      <c r="AX831" s="214"/>
      <c r="AY831" s="7"/>
      <c r="AZ831" s="7"/>
      <c r="BA831" s="7"/>
      <c r="BB831" s="7"/>
      <c r="BC831" s="7"/>
      <c r="BD831" s="7"/>
    </row>
    <row r="832" spans="1:56" x14ac:dyDescent="0.25">
      <c r="A832" s="192">
        <v>9110</v>
      </c>
      <c r="B832" s="458" t="s">
        <v>866</v>
      </c>
      <c r="C832" s="194"/>
      <c r="D832" s="194"/>
      <c r="E832" s="194"/>
      <c r="F832" s="194"/>
      <c r="G832" s="194"/>
      <c r="H832" s="194"/>
      <c r="I832" s="194"/>
      <c r="J832" s="194"/>
      <c r="K832" s="194"/>
      <c r="L832" s="195"/>
      <c r="M832" s="196" t="s">
        <v>56</v>
      </c>
      <c r="N832" s="197">
        <f t="shared" ref="N832:N887" si="264">+A832</f>
        <v>9110</v>
      </c>
      <c r="O832" s="198"/>
      <c r="P832" s="300">
        <v>0</v>
      </c>
      <c r="Q832" s="200"/>
      <c r="R832" s="199"/>
      <c r="S832" s="201">
        <f>+IF(ABS(+O832+Q832)&gt;=ABS(P832+R832),+O832-P832+Q832-R832,0)</f>
        <v>0</v>
      </c>
      <c r="T832" s="301">
        <v>0</v>
      </c>
      <c r="U832" s="196"/>
      <c r="V832" s="203">
        <v>0</v>
      </c>
      <c r="W832" s="204">
        <v>0</v>
      </c>
      <c r="X832" s="205">
        <v>0</v>
      </c>
      <c r="Y832" s="204">
        <v>0</v>
      </c>
      <c r="Z832" s="205">
        <v>0</v>
      </c>
      <c r="AA832" s="206">
        <v>0</v>
      </c>
      <c r="AB832" s="196"/>
      <c r="AC832" s="198"/>
      <c r="AD832" s="300">
        <v>0</v>
      </c>
      <c r="AE832" s="200"/>
      <c r="AF832" s="199"/>
      <c r="AG832" s="201">
        <f>+IF(ABS(+AC832+AE832)&gt;=ABS(AD832+AF832),+AC832-AD832+AE832-AF832,0)</f>
        <v>0</v>
      </c>
      <c r="AH832" s="301">
        <v>0</v>
      </c>
      <c r="AI832" s="196"/>
      <c r="AJ832" s="207">
        <f t="shared" si="263"/>
        <v>9110</v>
      </c>
      <c r="AK832" s="208">
        <f>+ROUND(+O832+V832+AC832,2)</f>
        <v>0</v>
      </c>
      <c r="AL832" s="300">
        <v>0</v>
      </c>
      <c r="AM832" s="201">
        <f t="shared" ref="AM832:AN847" si="265">+ROUND(+Q832+X832+AE832,2)</f>
        <v>0</v>
      </c>
      <c r="AN832" s="209">
        <f t="shared" si="265"/>
        <v>0</v>
      </c>
      <c r="AO832" s="242">
        <f>+S832+Z832+AG832</f>
        <v>0</v>
      </c>
      <c r="AP832" s="301">
        <v>0</v>
      </c>
      <c r="AQ832" s="7"/>
      <c r="AR832" s="211">
        <f t="shared" ref="AR832:AR887" si="266">+ROUND(+SUM(AK832-AL832)-SUM(O832-P832)-SUM(V832-W832)-SUM(AC832-AD832),2)</f>
        <v>0</v>
      </c>
      <c r="AS832" s="212">
        <f t="shared" ref="AS832:AS887" si="267">+ROUND(+SUM(AM832-AN832)-SUM(Q832-R832)-SUM(X832-Y832)-SUM(AE832-AF832),2)</f>
        <v>0</v>
      </c>
      <c r="AT832" s="213">
        <f t="shared" ref="AT832:AT887" si="268">+ROUND(+SUM(AO832-AP832)-SUM(S832-T832)-SUM(Z832-AA832)-SUM(AG832-AH832),2)</f>
        <v>0</v>
      </c>
      <c r="AU832" s="7"/>
      <c r="AV832" s="243">
        <f>+IF(OR(ROUND(P832,2)+ROUND(R832,2)&gt;+ROUND(O832,2)+ROUND(Q832,2),+ABS(ROUND(P832,2)+ROUND(R832,2))&gt;+ABS(ROUND(O832,2)+ROUND(Q832,2))),+(ROUND(P832,2)+ROUND(R832,2))-(ROUND(O832,2)+ROUND(Q832,2)),0)</f>
        <v>0</v>
      </c>
      <c r="AW832" s="214"/>
      <c r="AX832" s="243">
        <f>+IF(OR(ROUND(AD832,2)+ROUND(AF832,2)&gt;+ROUND(AC832,2)+ROUND(AE832,2),+ABS(ROUND(AD832,2)+ROUND(AF832,2))&gt;+ABS(ROUND(AC832,2)+ROUND(AE832,2))),+(ROUND(AD832,2)+ROUND(AF832,2))-(ROUND(AC832,2)+ROUND(AE832,2)),0)</f>
        <v>0</v>
      </c>
      <c r="AY832" s="7"/>
      <c r="AZ832" s="7"/>
      <c r="BA832" s="7"/>
      <c r="BB832" s="7"/>
      <c r="BC832" s="7"/>
      <c r="BD832" s="7"/>
    </row>
    <row r="833" spans="1:56" x14ac:dyDescent="0.25">
      <c r="A833" s="218">
        <v>9120</v>
      </c>
      <c r="B833" s="340" t="s">
        <v>867</v>
      </c>
      <c r="C833" s="220"/>
      <c r="D833" s="220"/>
      <c r="E833" s="220"/>
      <c r="F833" s="220"/>
      <c r="G833" s="220"/>
      <c r="H833" s="220"/>
      <c r="I833" s="220"/>
      <c r="J833" s="220"/>
      <c r="K833" s="220"/>
      <c r="L833" s="221"/>
      <c r="M833" s="196" t="s">
        <v>56</v>
      </c>
      <c r="N833" s="222">
        <f t="shared" si="264"/>
        <v>9120</v>
      </c>
      <c r="O833" s="223"/>
      <c r="P833" s="234">
        <v>0</v>
      </c>
      <c r="Q833" s="302"/>
      <c r="R833" s="224"/>
      <c r="S833" s="242">
        <f>+IF(ABS(+O833+Q833)&gt;=ABS(P833+R833),+O833-P833+Q833-R833,0)</f>
        <v>0</v>
      </c>
      <c r="T833" s="236">
        <v>0</v>
      </c>
      <c r="U833" s="196"/>
      <c r="V833" s="225">
        <v>0</v>
      </c>
      <c r="W833" s="226">
        <v>0</v>
      </c>
      <c r="X833" s="227">
        <v>0</v>
      </c>
      <c r="Y833" s="226">
        <v>0</v>
      </c>
      <c r="Z833" s="227">
        <v>0</v>
      </c>
      <c r="AA833" s="228">
        <v>0</v>
      </c>
      <c r="AB833" s="196"/>
      <c r="AC833" s="223"/>
      <c r="AD833" s="234">
        <v>0</v>
      </c>
      <c r="AE833" s="302"/>
      <c r="AF833" s="199"/>
      <c r="AG833" s="242">
        <f>+IF(ABS(+AC833+AE833)&gt;=ABS(AD833+AF833),+AC833-AD833+AE833-AF833,0)</f>
        <v>0</v>
      </c>
      <c r="AH833" s="236">
        <v>0</v>
      </c>
      <c r="AI833" s="196"/>
      <c r="AJ833" s="229">
        <f t="shared" si="263"/>
        <v>9120</v>
      </c>
      <c r="AK833" s="208">
        <f>+ROUND(+O833+V833+AC833,2)</f>
        <v>0</v>
      </c>
      <c r="AL833" s="234">
        <v>0</v>
      </c>
      <c r="AM833" s="201">
        <f t="shared" si="265"/>
        <v>0</v>
      </c>
      <c r="AN833" s="209">
        <f t="shared" si="265"/>
        <v>0</v>
      </c>
      <c r="AO833" s="242">
        <f>+S833+Z833+AG833</f>
        <v>0</v>
      </c>
      <c r="AP833" s="301">
        <v>0</v>
      </c>
      <c r="AQ833" s="7"/>
      <c r="AR833" s="211">
        <f t="shared" si="266"/>
        <v>0</v>
      </c>
      <c r="AS833" s="212">
        <f t="shared" si="267"/>
        <v>0</v>
      </c>
      <c r="AT833" s="213">
        <f t="shared" si="268"/>
        <v>0</v>
      </c>
      <c r="AU833" s="7"/>
      <c r="AV833" s="243">
        <f>+IF(OR(ROUND(P833,2)+ROUND(R833,2)&gt;+ROUND(O833,2)+ROUND(Q833,2),+ABS(ROUND(P833,2)+ROUND(R833,2))&gt;+ABS(ROUND(O833,2)+ROUND(Q833,2))),+(ROUND(P833,2)+ROUND(R833,2))-(ROUND(O833,2)+ROUND(Q833,2)),0)</f>
        <v>0</v>
      </c>
      <c r="AW833" s="214"/>
      <c r="AX833" s="243">
        <f>+IF(OR(ROUND(AD833,2)+ROUND(AF833,2)&gt;+ROUND(AC833,2)+ROUND(AE833,2),+ABS(ROUND(AD833,2)+ROUND(AF833,2))&gt;+ABS(ROUND(AC833,2)+ROUND(AE833,2))),+(ROUND(AD833,2)+ROUND(AF833,2))-(ROUND(AC833,2)+ROUND(AE833,2)),0)</f>
        <v>0</v>
      </c>
      <c r="AY833" s="7"/>
      <c r="AZ833" s="7"/>
      <c r="BA833" s="7"/>
      <c r="BB833" s="7"/>
      <c r="BC833" s="7"/>
      <c r="BD833" s="7"/>
    </row>
    <row r="834" spans="1:56" x14ac:dyDescent="0.25">
      <c r="A834" s="218">
        <v>9130</v>
      </c>
      <c r="B834" s="220" t="s">
        <v>868</v>
      </c>
      <c r="C834" s="220"/>
      <c r="D834" s="220"/>
      <c r="E834" s="220"/>
      <c r="F834" s="220"/>
      <c r="G834" s="220"/>
      <c r="H834" s="220"/>
      <c r="I834" s="220"/>
      <c r="J834" s="220"/>
      <c r="K834" s="220"/>
      <c r="L834" s="221"/>
      <c r="M834" s="196" t="s">
        <v>56</v>
      </c>
      <c r="N834" s="222">
        <f t="shared" si="264"/>
        <v>9130</v>
      </c>
      <c r="O834" s="223"/>
      <c r="P834" s="234">
        <v>0</v>
      </c>
      <c r="Q834" s="302"/>
      <c r="R834" s="224"/>
      <c r="S834" s="242">
        <f>+IF(ABS(+O834+Q834)&gt;=ABS(P834+R834),+O834-P834+Q834-R834,0)</f>
        <v>0</v>
      </c>
      <c r="T834" s="236">
        <v>0</v>
      </c>
      <c r="U834" s="196"/>
      <c r="V834" s="225">
        <v>844925.96000000008</v>
      </c>
      <c r="W834" s="226">
        <v>0</v>
      </c>
      <c r="X834" s="227">
        <v>-817255.54</v>
      </c>
      <c r="Y834" s="226">
        <v>0</v>
      </c>
      <c r="Z834" s="227">
        <v>27670.42</v>
      </c>
      <c r="AA834" s="228">
        <v>0</v>
      </c>
      <c r="AB834" s="196"/>
      <c r="AC834" s="223"/>
      <c r="AD834" s="234">
        <v>0</v>
      </c>
      <c r="AE834" s="302"/>
      <c r="AF834" s="199"/>
      <c r="AG834" s="242">
        <f>+IF(ABS(+AC834+AE834)&gt;=ABS(AD834+AF834),+AC834-AD834+AE834-AF834,0)</f>
        <v>0</v>
      </c>
      <c r="AH834" s="236">
        <v>0</v>
      </c>
      <c r="AI834" s="196"/>
      <c r="AJ834" s="229">
        <f t="shared" si="263"/>
        <v>9130</v>
      </c>
      <c r="AK834" s="208">
        <f>+ROUND(+O834+V834+AC834,2)</f>
        <v>844925.96</v>
      </c>
      <c r="AL834" s="234">
        <v>0</v>
      </c>
      <c r="AM834" s="201">
        <f t="shared" si="265"/>
        <v>-817255.54</v>
      </c>
      <c r="AN834" s="209">
        <f t="shared" si="265"/>
        <v>0</v>
      </c>
      <c r="AO834" s="242">
        <f>+S834+Z834+AG834</f>
        <v>27670.42</v>
      </c>
      <c r="AP834" s="301">
        <v>0</v>
      </c>
      <c r="AQ834" s="7"/>
      <c r="AR834" s="211">
        <f t="shared" si="266"/>
        <v>0</v>
      </c>
      <c r="AS834" s="212">
        <f t="shared" si="267"/>
        <v>0</v>
      </c>
      <c r="AT834" s="213">
        <f t="shared" si="268"/>
        <v>0</v>
      </c>
      <c r="AU834" s="7"/>
      <c r="AV834" s="243">
        <f>+IF(OR(ROUND(P834,2)+ROUND(R834,2)&gt;+ROUND(O834,2)+ROUND(Q834,2),+ABS(ROUND(P834,2)+ROUND(R834,2))&gt;+ABS(ROUND(O834,2)+ROUND(Q834,2))),+(ROUND(P834,2)+ROUND(R834,2))-(ROUND(O834,2)+ROUND(Q834,2)),0)</f>
        <v>0</v>
      </c>
      <c r="AW834" s="214"/>
      <c r="AX834" s="243">
        <f>+IF(OR(ROUND(AD834,2)+ROUND(AF834,2)&gt;+ROUND(AC834,2)+ROUND(AE834,2),+ABS(ROUND(AD834,2)+ROUND(AF834,2))&gt;+ABS(ROUND(AC834,2)+ROUND(AE834,2))),+(ROUND(AD834,2)+ROUND(AF834,2))-(ROUND(AC834,2)+ROUND(AE834,2)),0)</f>
        <v>0</v>
      </c>
      <c r="AY834" s="7"/>
      <c r="AZ834" s="7"/>
      <c r="BA834" s="7"/>
      <c r="BB834" s="7"/>
      <c r="BC834" s="7"/>
      <c r="BD834" s="7"/>
    </row>
    <row r="835" spans="1:56" x14ac:dyDescent="0.25">
      <c r="A835" s="218">
        <v>9200</v>
      </c>
      <c r="B835" s="220" t="s">
        <v>869</v>
      </c>
      <c r="C835" s="220"/>
      <c r="D835" s="220"/>
      <c r="E835" s="220"/>
      <c r="F835" s="220"/>
      <c r="G835" s="220"/>
      <c r="H835" s="220"/>
      <c r="I835" s="220"/>
      <c r="J835" s="220"/>
      <c r="K835" s="220"/>
      <c r="L835" s="221"/>
      <c r="M835" s="196" t="s">
        <v>56</v>
      </c>
      <c r="N835" s="222">
        <f t="shared" si="264"/>
        <v>9200</v>
      </c>
      <c r="O835" s="233">
        <v>0</v>
      </c>
      <c r="P835" s="224"/>
      <c r="Q835" s="302"/>
      <c r="R835" s="199"/>
      <c r="S835" s="235">
        <v>0</v>
      </c>
      <c r="T835" s="210">
        <f>+IF(ABS(+O835+Q835)&lt;=ABS(P835+R835),-O835+P835-Q835+R835,0)</f>
        <v>0</v>
      </c>
      <c r="U835" s="196"/>
      <c r="V835" s="225">
        <v>0</v>
      </c>
      <c r="W835" s="226">
        <v>2657306506.7800002</v>
      </c>
      <c r="X835" s="227">
        <v>758034331.50999999</v>
      </c>
      <c r="Y835" s="226">
        <v>892266038.83000004</v>
      </c>
      <c r="Z835" s="227">
        <v>0</v>
      </c>
      <c r="AA835" s="228">
        <v>2791538214.0999999</v>
      </c>
      <c r="AB835" s="196"/>
      <c r="AC835" s="233">
        <v>0</v>
      </c>
      <c r="AD835" s="224"/>
      <c r="AE835" s="302"/>
      <c r="AF835" s="199"/>
      <c r="AG835" s="235">
        <v>0</v>
      </c>
      <c r="AH835" s="210">
        <f>+IF(ABS(+AC835+AE835)&lt;=ABS(AD835+AF835),-AC835+AD835-AE835+AF835,0)</f>
        <v>0</v>
      </c>
      <c r="AI835" s="196"/>
      <c r="AJ835" s="229">
        <f t="shared" si="263"/>
        <v>9200</v>
      </c>
      <c r="AK835" s="233">
        <v>0</v>
      </c>
      <c r="AL835" s="209">
        <f>+ROUND(+P835+W835+AD835,2)</f>
        <v>2657306506.7800002</v>
      </c>
      <c r="AM835" s="201">
        <f t="shared" si="265"/>
        <v>758034331.50999999</v>
      </c>
      <c r="AN835" s="209">
        <f t="shared" si="265"/>
        <v>892266038.83000004</v>
      </c>
      <c r="AO835" s="328">
        <v>0</v>
      </c>
      <c r="AP835" s="210">
        <f>+T835+AA835+AH835</f>
        <v>2791538214.0999999</v>
      </c>
      <c r="AQ835" s="7"/>
      <c r="AR835" s="211">
        <f t="shared" si="266"/>
        <v>0</v>
      </c>
      <c r="AS835" s="212">
        <f t="shared" si="267"/>
        <v>0</v>
      </c>
      <c r="AT835" s="213">
        <f t="shared" si="268"/>
        <v>0</v>
      </c>
      <c r="AU835" s="7"/>
      <c r="AV835" s="238">
        <f>+IF(OR(+ROUND(O835,2)+ROUND(Q835,2)&gt;ROUND(P835,2)+ROUND(R835,2),+ABS(ROUND(O835,2)+ROUND(Q835,2))&gt;+ABS(ROUND(P835,2)+ROUND(R835,2))),+(ROUND(O835,2)+ROUND(Q835,2))-(ROUND(P835,2)+ROUND(R835,2)),0)</f>
        <v>0</v>
      </c>
      <c r="AW835" s="214"/>
      <c r="AX835" s="238">
        <f>+IF(OR(+ROUND(AC835,2)+ROUND(AE835,2)&gt;ROUND(AD835,2)+ROUND(AF835,2),+ABS(ROUND(AC835,2)+ROUND(AE835,2))&gt;+ABS(ROUND(AD835,2)+ROUND(AF835,2))),+(ROUND(AC835,2)+ROUND(AE835,2))-(ROUND(AD835,2)+ROUND(AF835,2)),0)</f>
        <v>0</v>
      </c>
      <c r="AY835" s="7"/>
      <c r="AZ835" s="7"/>
      <c r="BA835" s="7"/>
      <c r="BB835" s="7"/>
      <c r="BC835" s="7"/>
      <c r="BD835" s="7"/>
    </row>
    <row r="836" spans="1:56" x14ac:dyDescent="0.25">
      <c r="A836" s="341">
        <v>9208</v>
      </c>
      <c r="B836" s="340" t="s">
        <v>870</v>
      </c>
      <c r="C836" s="220"/>
      <c r="D836" s="220"/>
      <c r="E836" s="220"/>
      <c r="F836" s="220"/>
      <c r="G836" s="220"/>
      <c r="H836" s="220"/>
      <c r="I836" s="220"/>
      <c r="J836" s="220"/>
      <c r="K836" s="220"/>
      <c r="L836" s="221"/>
      <c r="M836" s="196" t="s">
        <v>56</v>
      </c>
      <c r="N836" s="222">
        <f t="shared" si="264"/>
        <v>9208</v>
      </c>
      <c r="O836" s="233">
        <v>0</v>
      </c>
      <c r="P836" s="224"/>
      <c r="Q836" s="302"/>
      <c r="R836" s="199"/>
      <c r="S836" s="235">
        <v>0</v>
      </c>
      <c r="T836" s="210">
        <f>+IF(ABS(+O836+Q836)&lt;=ABS(P836+R836),-O836+P836-Q836+R836,0)</f>
        <v>0</v>
      </c>
      <c r="U836" s="196"/>
      <c r="V836" s="225">
        <v>0</v>
      </c>
      <c r="W836" s="226">
        <v>0</v>
      </c>
      <c r="X836" s="227">
        <v>0</v>
      </c>
      <c r="Y836" s="226">
        <v>0</v>
      </c>
      <c r="Z836" s="227">
        <v>0</v>
      </c>
      <c r="AA836" s="228">
        <v>0</v>
      </c>
      <c r="AB836" s="196"/>
      <c r="AC836" s="233">
        <v>0</v>
      </c>
      <c r="AD836" s="224"/>
      <c r="AE836" s="302"/>
      <c r="AF836" s="199"/>
      <c r="AG836" s="235">
        <v>0</v>
      </c>
      <c r="AH836" s="210">
        <f>+IF(ABS(+AC836+AE836)&lt;=ABS(AD836+AF836),-AC836+AD836-AE836+AF836,0)</f>
        <v>0</v>
      </c>
      <c r="AI836" s="196"/>
      <c r="AJ836" s="229">
        <f t="shared" si="263"/>
        <v>9208</v>
      </c>
      <c r="AK836" s="233">
        <v>0</v>
      </c>
      <c r="AL836" s="209">
        <f>+ROUND(+P836+W836+AD836,2)</f>
        <v>0</v>
      </c>
      <c r="AM836" s="201">
        <f t="shared" si="265"/>
        <v>0</v>
      </c>
      <c r="AN836" s="209">
        <f t="shared" si="265"/>
        <v>0</v>
      </c>
      <c r="AO836" s="328">
        <v>0</v>
      </c>
      <c r="AP836" s="210">
        <f>+T836+AA836+AH836</f>
        <v>0</v>
      </c>
      <c r="AQ836" s="7"/>
      <c r="AR836" s="211">
        <f t="shared" si="266"/>
        <v>0</v>
      </c>
      <c r="AS836" s="212">
        <f t="shared" si="267"/>
        <v>0</v>
      </c>
      <c r="AT836" s="213">
        <f t="shared" si="268"/>
        <v>0</v>
      </c>
      <c r="AU836" s="7"/>
      <c r="AV836" s="238">
        <f>+IF(OR(+ROUND(O836,2)+ROUND(Q836,2)&gt;ROUND(P836,2)+ROUND(R836,2),+ABS(ROUND(O836,2)+ROUND(Q836,2))&gt;+ABS(ROUND(P836,2)+ROUND(R836,2))),+(ROUND(O836,2)+ROUND(Q836,2))-(ROUND(P836,2)+ROUND(R836,2)),0)</f>
        <v>0</v>
      </c>
      <c r="AW836" s="214"/>
      <c r="AX836" s="238">
        <f>+IF(OR(+ROUND(AC836,2)+ROUND(AE836,2)&gt;ROUND(AD836,2)+ROUND(AF836,2),+ABS(ROUND(AC836,2)+ROUND(AE836,2))&gt;+ABS(ROUND(AD836,2)+ROUND(AF836,2))),+(ROUND(AC836,2)+ROUND(AE836,2))-(ROUND(AD836,2)+ROUND(AF836,2)),0)</f>
        <v>0</v>
      </c>
      <c r="AY836" s="7"/>
      <c r="AZ836" s="7"/>
      <c r="BA836" s="7"/>
      <c r="BB836" s="7"/>
      <c r="BC836" s="7"/>
      <c r="BD836" s="7"/>
    </row>
    <row r="837" spans="1:56" x14ac:dyDescent="0.25">
      <c r="A837" s="218">
        <v>9211</v>
      </c>
      <c r="B837" s="219" t="s">
        <v>871</v>
      </c>
      <c r="C837" s="220"/>
      <c r="D837" s="220"/>
      <c r="E837" s="220"/>
      <c r="F837" s="220"/>
      <c r="G837" s="220"/>
      <c r="H837" s="220"/>
      <c r="I837" s="220"/>
      <c r="J837" s="220"/>
      <c r="K837" s="220"/>
      <c r="L837" s="221"/>
      <c r="M837" s="196" t="s">
        <v>56</v>
      </c>
      <c r="N837" s="222">
        <f t="shared" si="264"/>
        <v>9211</v>
      </c>
      <c r="O837" s="223"/>
      <c r="P837" s="234">
        <v>0</v>
      </c>
      <c r="Q837" s="302"/>
      <c r="R837" s="199"/>
      <c r="S837" s="242">
        <f>+IF(ABS(+O837+Q837)&gt;=ABS(P837+R837),+O837-P837+Q837-R837,0)</f>
        <v>0</v>
      </c>
      <c r="T837" s="236">
        <v>0</v>
      </c>
      <c r="U837" s="196"/>
      <c r="V837" s="225">
        <v>0</v>
      </c>
      <c r="W837" s="226">
        <v>0</v>
      </c>
      <c r="X837" s="227">
        <v>0</v>
      </c>
      <c r="Y837" s="226">
        <v>0</v>
      </c>
      <c r="Z837" s="227">
        <v>0</v>
      </c>
      <c r="AA837" s="228">
        <v>0</v>
      </c>
      <c r="AB837" s="196"/>
      <c r="AC837" s="223"/>
      <c r="AD837" s="234">
        <v>0</v>
      </c>
      <c r="AE837" s="302"/>
      <c r="AF837" s="199"/>
      <c r="AG837" s="242">
        <f>+IF(ABS(+AC837+AE837)&gt;=ABS(AD837+AF837),+AC837-AD837+AE837-AF837,0)</f>
        <v>0</v>
      </c>
      <c r="AH837" s="236">
        <v>0</v>
      </c>
      <c r="AI837" s="196"/>
      <c r="AJ837" s="229">
        <f>+N837</f>
        <v>9211</v>
      </c>
      <c r="AK837" s="208">
        <f>+ROUND(+O837+V837+AC837,2)</f>
        <v>0</v>
      </c>
      <c r="AL837" s="234">
        <v>0</v>
      </c>
      <c r="AM837" s="201">
        <f t="shared" si="265"/>
        <v>0</v>
      </c>
      <c r="AN837" s="209">
        <f t="shared" si="265"/>
        <v>0</v>
      </c>
      <c r="AO837" s="242">
        <f>+S837+Z837+AG837</f>
        <v>0</v>
      </c>
      <c r="AP837" s="301">
        <v>0</v>
      </c>
      <c r="AQ837" s="7"/>
      <c r="AR837" s="211">
        <f t="shared" si="266"/>
        <v>0</v>
      </c>
      <c r="AS837" s="212">
        <f t="shared" si="267"/>
        <v>0</v>
      </c>
      <c r="AT837" s="213">
        <f t="shared" si="268"/>
        <v>0</v>
      </c>
      <c r="AU837" s="7"/>
      <c r="AV837" s="243">
        <f>+IF(OR(ROUND(P837,2)+ROUND(R837,2)&gt;+ROUND(O837,2)+ROUND(Q837,2),+ABS(ROUND(P837,2)+ROUND(R837,2))&gt;+ABS(ROUND(O837,2)+ROUND(Q837,2))),+(ROUND(P837,2)+ROUND(R837,2))-(ROUND(O837,2)+ROUND(Q837,2)),0)</f>
        <v>0</v>
      </c>
      <c r="AW837" s="214"/>
      <c r="AX837" s="243">
        <f>+IF(OR(ROUND(AD837,2)+ROUND(AF837,2)&gt;+ROUND(AC837,2)+ROUND(AE837,2),+ABS(ROUND(AD837,2)+ROUND(AF837,2))&gt;+ABS(ROUND(AC837,2)+ROUND(AE837,2))),+(ROUND(AD837,2)+ROUND(AF837,2))-(ROUND(AC837,2)+ROUND(AE837,2)),0)</f>
        <v>0</v>
      </c>
      <c r="AY837" s="7"/>
      <c r="AZ837" s="7"/>
      <c r="BA837" s="7"/>
      <c r="BB837" s="7"/>
      <c r="BC837" s="7"/>
      <c r="BD837" s="7"/>
    </row>
    <row r="838" spans="1:56" x14ac:dyDescent="0.25">
      <c r="A838" s="218">
        <v>9212</v>
      </c>
      <c r="B838" s="219" t="s">
        <v>872</v>
      </c>
      <c r="C838" s="220"/>
      <c r="D838" s="220"/>
      <c r="E838" s="220"/>
      <c r="F838" s="220"/>
      <c r="G838" s="220"/>
      <c r="H838" s="220"/>
      <c r="I838" s="220"/>
      <c r="J838" s="220"/>
      <c r="K838" s="220"/>
      <c r="L838" s="221"/>
      <c r="M838" s="196" t="s">
        <v>56</v>
      </c>
      <c r="N838" s="222">
        <f t="shared" si="264"/>
        <v>9212</v>
      </c>
      <c r="O838" s="223"/>
      <c r="P838" s="234">
        <v>0</v>
      </c>
      <c r="Q838" s="302"/>
      <c r="R838" s="199"/>
      <c r="S838" s="242">
        <f>+IF(ABS(+O838+Q838)&gt;=ABS(P838+R838),+O838-P838+Q838-R838,0)</f>
        <v>0</v>
      </c>
      <c r="T838" s="236">
        <v>0</v>
      </c>
      <c r="U838" s="196"/>
      <c r="V838" s="225">
        <v>0</v>
      </c>
      <c r="W838" s="226">
        <v>0</v>
      </c>
      <c r="X838" s="227">
        <v>0</v>
      </c>
      <c r="Y838" s="226">
        <v>0</v>
      </c>
      <c r="Z838" s="227">
        <v>0</v>
      </c>
      <c r="AA838" s="228">
        <v>0</v>
      </c>
      <c r="AB838" s="196"/>
      <c r="AC838" s="223"/>
      <c r="AD838" s="234">
        <v>0</v>
      </c>
      <c r="AE838" s="302"/>
      <c r="AF838" s="199"/>
      <c r="AG838" s="242">
        <f>+IF(ABS(+AC838+AE838)&gt;=ABS(AD838+AF838),+AC838-AD838+AE838-AF838,0)</f>
        <v>0</v>
      </c>
      <c r="AH838" s="236">
        <v>0</v>
      </c>
      <c r="AI838" s="196"/>
      <c r="AJ838" s="229">
        <f t="shared" si="263"/>
        <v>9212</v>
      </c>
      <c r="AK838" s="208">
        <f>+ROUND(+O838+V838+AC838,2)</f>
        <v>0</v>
      </c>
      <c r="AL838" s="234">
        <v>0</v>
      </c>
      <c r="AM838" s="201">
        <f t="shared" si="265"/>
        <v>0</v>
      </c>
      <c r="AN838" s="209">
        <f t="shared" si="265"/>
        <v>0</v>
      </c>
      <c r="AO838" s="242">
        <f>+S838+Z838+AG838</f>
        <v>0</v>
      </c>
      <c r="AP838" s="301">
        <v>0</v>
      </c>
      <c r="AQ838" s="7"/>
      <c r="AR838" s="211">
        <f t="shared" si="266"/>
        <v>0</v>
      </c>
      <c r="AS838" s="212">
        <f t="shared" si="267"/>
        <v>0</v>
      </c>
      <c r="AT838" s="213">
        <f t="shared" si="268"/>
        <v>0</v>
      </c>
      <c r="AU838" s="7"/>
      <c r="AV838" s="243">
        <f>+IF(OR(ROUND(P838,2)+ROUND(R838,2)&gt;+ROUND(O838,2)+ROUND(Q838,2),+ABS(ROUND(P838,2)+ROUND(R838,2))&gt;+ABS(ROUND(O838,2)+ROUND(Q838,2))),+(ROUND(P838,2)+ROUND(R838,2))-(ROUND(O838,2)+ROUND(Q838,2)),0)</f>
        <v>0</v>
      </c>
      <c r="AW838" s="214"/>
      <c r="AX838" s="243">
        <f>+IF(OR(ROUND(AD838,2)+ROUND(AF838,2)&gt;+ROUND(AC838,2)+ROUND(AE838,2),+ABS(ROUND(AD838,2)+ROUND(AF838,2))&gt;+ABS(ROUND(AC838,2)+ROUND(AE838,2))),+(ROUND(AD838,2)+ROUND(AF838,2))-(ROUND(AC838,2)+ROUND(AE838,2)),0)</f>
        <v>0</v>
      </c>
      <c r="AY838" s="7"/>
      <c r="AZ838" s="7"/>
      <c r="BA838" s="7"/>
      <c r="BB838" s="7"/>
      <c r="BC838" s="7"/>
      <c r="BD838" s="7"/>
    </row>
    <row r="839" spans="1:56" x14ac:dyDescent="0.25">
      <c r="A839" s="218">
        <v>9214</v>
      </c>
      <c r="B839" s="220" t="s">
        <v>873</v>
      </c>
      <c r="C839" s="220"/>
      <c r="D839" s="220"/>
      <c r="E839" s="220"/>
      <c r="F839" s="220"/>
      <c r="G839" s="220"/>
      <c r="H839" s="220"/>
      <c r="I839" s="220"/>
      <c r="J839" s="220"/>
      <c r="K839" s="220"/>
      <c r="L839" s="221"/>
      <c r="M839" s="196" t="s">
        <v>56</v>
      </c>
      <c r="N839" s="222">
        <f t="shared" si="264"/>
        <v>9214</v>
      </c>
      <c r="O839" s="223"/>
      <c r="P839" s="234">
        <v>0</v>
      </c>
      <c r="Q839" s="302"/>
      <c r="R839" s="199"/>
      <c r="S839" s="242">
        <f>+IF(ABS(+O839+Q839)&gt;=ABS(P839+R839),+O839-P839+Q839-R839,0)</f>
        <v>0</v>
      </c>
      <c r="T839" s="236">
        <v>0</v>
      </c>
      <c r="U839" s="196"/>
      <c r="V839" s="225">
        <v>20214960.75</v>
      </c>
      <c r="W839" s="226">
        <v>0</v>
      </c>
      <c r="X839" s="227">
        <v>6250025.75</v>
      </c>
      <c r="Y839" s="226">
        <v>13933367.550000001</v>
      </c>
      <c r="Z839" s="227">
        <v>12531618.949999999</v>
      </c>
      <c r="AA839" s="228">
        <v>0</v>
      </c>
      <c r="AB839" s="196"/>
      <c r="AC839" s="223"/>
      <c r="AD839" s="234">
        <v>0</v>
      </c>
      <c r="AE839" s="302"/>
      <c r="AF839" s="199"/>
      <c r="AG839" s="242">
        <f>+IF(ABS(+AC839+AE839)&gt;=ABS(AD839+AF839),+AC839-AD839+AE839-AF839,0)</f>
        <v>0</v>
      </c>
      <c r="AH839" s="236">
        <v>0</v>
      </c>
      <c r="AI839" s="196"/>
      <c r="AJ839" s="229">
        <f t="shared" si="263"/>
        <v>9214</v>
      </c>
      <c r="AK839" s="208">
        <f>+ROUND(+O839+V839+AC839,2)</f>
        <v>20214960.75</v>
      </c>
      <c r="AL839" s="234">
        <v>0</v>
      </c>
      <c r="AM839" s="201">
        <f t="shared" si="265"/>
        <v>6250025.75</v>
      </c>
      <c r="AN839" s="209">
        <f t="shared" si="265"/>
        <v>13933367.550000001</v>
      </c>
      <c r="AO839" s="242">
        <f>+S839+Z839+AG839</f>
        <v>12531618.949999999</v>
      </c>
      <c r="AP839" s="301">
        <v>0</v>
      </c>
      <c r="AQ839" s="7"/>
      <c r="AR839" s="211">
        <f t="shared" si="266"/>
        <v>0</v>
      </c>
      <c r="AS839" s="212">
        <f t="shared" si="267"/>
        <v>0</v>
      </c>
      <c r="AT839" s="213">
        <f t="shared" si="268"/>
        <v>0</v>
      </c>
      <c r="AU839" s="7"/>
      <c r="AV839" s="243">
        <f>+IF(OR(ROUND(P839,2)+ROUND(R839,2)&gt;+ROUND(O839,2)+ROUND(Q839,2),+ABS(ROUND(P839,2)+ROUND(R839,2))&gt;+ABS(ROUND(O839,2)+ROUND(Q839,2))),+(ROUND(P839,2)+ROUND(R839,2))-(ROUND(O839,2)+ROUND(Q839,2)),0)</f>
        <v>0</v>
      </c>
      <c r="AW839" s="214"/>
      <c r="AX839" s="243">
        <f>+IF(OR(ROUND(AD839,2)+ROUND(AF839,2)&gt;+ROUND(AC839,2)+ROUND(AE839,2),+ABS(ROUND(AD839,2)+ROUND(AF839,2))&gt;+ABS(ROUND(AC839,2)+ROUND(AE839,2))),+(ROUND(AD839,2)+ROUND(AF839,2))-(ROUND(AC839,2)+ROUND(AE839,2)),0)</f>
        <v>0</v>
      </c>
      <c r="AY839" s="7"/>
      <c r="AZ839" s="7"/>
      <c r="BA839" s="7"/>
      <c r="BB839" s="7"/>
      <c r="BC839" s="7"/>
      <c r="BD839" s="7"/>
    </row>
    <row r="840" spans="1:56" x14ac:dyDescent="0.25">
      <c r="A840" s="218">
        <v>9215</v>
      </c>
      <c r="B840" s="220" t="s">
        <v>874</v>
      </c>
      <c r="C840" s="220"/>
      <c r="D840" s="220"/>
      <c r="E840" s="220"/>
      <c r="F840" s="220"/>
      <c r="G840" s="220"/>
      <c r="H840" s="220"/>
      <c r="I840" s="220"/>
      <c r="J840" s="220"/>
      <c r="K840" s="220"/>
      <c r="L840" s="221"/>
      <c r="M840" s="196" t="s">
        <v>56</v>
      </c>
      <c r="N840" s="222">
        <f t="shared" si="264"/>
        <v>9215</v>
      </c>
      <c r="O840" s="223"/>
      <c r="P840" s="234">
        <v>0</v>
      </c>
      <c r="Q840" s="302"/>
      <c r="R840" s="199"/>
      <c r="S840" s="242">
        <f>+IF(ABS(+O840+Q840)&gt;=ABS(P840+R840),+O840-P840+Q840-R840,0)</f>
        <v>0</v>
      </c>
      <c r="T840" s="236">
        <v>0</v>
      </c>
      <c r="U840" s="196"/>
      <c r="V840" s="225">
        <v>0</v>
      </c>
      <c r="W840" s="226">
        <v>0</v>
      </c>
      <c r="X840" s="227">
        <v>0</v>
      </c>
      <c r="Y840" s="226">
        <v>0</v>
      </c>
      <c r="Z840" s="227">
        <v>0</v>
      </c>
      <c r="AA840" s="228">
        <v>0</v>
      </c>
      <c r="AB840" s="196"/>
      <c r="AC840" s="223"/>
      <c r="AD840" s="234">
        <v>0</v>
      </c>
      <c r="AE840" s="302"/>
      <c r="AF840" s="199"/>
      <c r="AG840" s="242">
        <f>+IF(ABS(+AC840+AE840)&gt;=ABS(AD840+AF840),+AC840-AD840+AE840-AF840,0)</f>
        <v>0</v>
      </c>
      <c r="AH840" s="236">
        <v>0</v>
      </c>
      <c r="AI840" s="196"/>
      <c r="AJ840" s="229">
        <f t="shared" si="263"/>
        <v>9215</v>
      </c>
      <c r="AK840" s="208">
        <f>+ROUND(+O840+V840+AC840,2)</f>
        <v>0</v>
      </c>
      <c r="AL840" s="234">
        <v>0</v>
      </c>
      <c r="AM840" s="201">
        <f t="shared" si="265"/>
        <v>0</v>
      </c>
      <c r="AN840" s="209">
        <f t="shared" si="265"/>
        <v>0</v>
      </c>
      <c r="AO840" s="242">
        <f>+S840+Z840+AG840</f>
        <v>0</v>
      </c>
      <c r="AP840" s="301">
        <v>0</v>
      </c>
      <c r="AQ840" s="7"/>
      <c r="AR840" s="211">
        <f t="shared" si="266"/>
        <v>0</v>
      </c>
      <c r="AS840" s="212">
        <f t="shared" si="267"/>
        <v>0</v>
      </c>
      <c r="AT840" s="213">
        <f t="shared" si="268"/>
        <v>0</v>
      </c>
      <c r="AU840" s="7"/>
      <c r="AV840" s="243">
        <f>+IF(OR(ROUND(P840,2)+ROUND(R840,2)&gt;+ROUND(O840,2)+ROUND(Q840,2),+ABS(ROUND(P840,2)+ROUND(R840,2))&gt;+ABS(ROUND(O840,2)+ROUND(Q840,2))),+(ROUND(P840,2)+ROUND(R840,2))-(ROUND(O840,2)+ROUND(Q840,2)),0)</f>
        <v>0</v>
      </c>
      <c r="AW840" s="214"/>
      <c r="AX840" s="243">
        <f>+IF(OR(ROUND(AD840,2)+ROUND(AF840,2)&gt;+ROUND(AC840,2)+ROUND(AE840,2),+ABS(ROUND(AD840,2)+ROUND(AF840,2))&gt;+ABS(ROUND(AC840,2)+ROUND(AE840,2))),+(ROUND(AD840,2)+ROUND(AF840,2))-(ROUND(AC840,2)+ROUND(AE840,2)),0)</f>
        <v>0</v>
      </c>
      <c r="AY840" s="7"/>
      <c r="AZ840" s="7"/>
      <c r="BA840" s="7"/>
      <c r="BB840" s="7"/>
      <c r="BC840" s="7"/>
      <c r="BD840" s="7"/>
    </row>
    <row r="841" spans="1:56" x14ac:dyDescent="0.25">
      <c r="A841" s="218">
        <v>9216</v>
      </c>
      <c r="B841" s="220" t="s">
        <v>875</v>
      </c>
      <c r="C841" s="220"/>
      <c r="D841" s="220"/>
      <c r="E841" s="220"/>
      <c r="F841" s="220"/>
      <c r="G841" s="220"/>
      <c r="H841" s="220"/>
      <c r="I841" s="220"/>
      <c r="J841" s="220"/>
      <c r="K841" s="220"/>
      <c r="L841" s="221"/>
      <c r="M841" s="196" t="s">
        <v>56</v>
      </c>
      <c r="N841" s="222">
        <f t="shared" si="264"/>
        <v>9216</v>
      </c>
      <c r="O841" s="223"/>
      <c r="P841" s="234">
        <v>0</v>
      </c>
      <c r="Q841" s="302"/>
      <c r="R841" s="199"/>
      <c r="S841" s="242">
        <f>+IF(ABS(+O841+Q841)&gt;=ABS(P841+R841),+O841-P841+Q841-R841,0)</f>
        <v>0</v>
      </c>
      <c r="T841" s="236">
        <v>0</v>
      </c>
      <c r="U841" s="196"/>
      <c r="V841" s="225">
        <v>0</v>
      </c>
      <c r="W841" s="226">
        <v>0</v>
      </c>
      <c r="X841" s="227">
        <v>0</v>
      </c>
      <c r="Y841" s="226">
        <v>0</v>
      </c>
      <c r="Z841" s="227">
        <v>0</v>
      </c>
      <c r="AA841" s="228">
        <v>0</v>
      </c>
      <c r="AB841" s="196"/>
      <c r="AC841" s="223"/>
      <c r="AD841" s="234">
        <v>0</v>
      </c>
      <c r="AE841" s="302"/>
      <c r="AF841" s="199"/>
      <c r="AG841" s="242">
        <f>+IF(ABS(+AC841+AE841)&gt;=ABS(AD841+AF841),+AC841-AD841+AE841-AF841,0)</f>
        <v>0</v>
      </c>
      <c r="AH841" s="236">
        <v>0</v>
      </c>
      <c r="AI841" s="196"/>
      <c r="AJ841" s="229">
        <f t="shared" si="263"/>
        <v>9216</v>
      </c>
      <c r="AK841" s="208">
        <f>+ROUND(+O841+V841+AC841,2)</f>
        <v>0</v>
      </c>
      <c r="AL841" s="234">
        <v>0</v>
      </c>
      <c r="AM841" s="201">
        <f t="shared" si="265"/>
        <v>0</v>
      </c>
      <c r="AN841" s="209">
        <f t="shared" si="265"/>
        <v>0</v>
      </c>
      <c r="AO841" s="242">
        <f>+S841+Z841+AG841</f>
        <v>0</v>
      </c>
      <c r="AP841" s="301">
        <v>0</v>
      </c>
      <c r="AQ841" s="7"/>
      <c r="AR841" s="211">
        <f t="shared" si="266"/>
        <v>0</v>
      </c>
      <c r="AS841" s="212">
        <f t="shared" si="267"/>
        <v>0</v>
      </c>
      <c r="AT841" s="213">
        <f t="shared" si="268"/>
        <v>0</v>
      </c>
      <c r="AU841" s="7"/>
      <c r="AV841" s="243">
        <f>+IF(OR(ROUND(P841,2)+ROUND(R841,2)&gt;+ROUND(O841,2)+ROUND(Q841,2),+ABS(ROUND(P841,2)+ROUND(R841,2))&gt;+ABS(ROUND(O841,2)+ROUND(Q841,2))),+(ROUND(P841,2)+ROUND(R841,2))-(ROUND(O841,2)+ROUND(Q841,2)),0)</f>
        <v>0</v>
      </c>
      <c r="AW841" s="214"/>
      <c r="AX841" s="243">
        <f>+IF(OR(ROUND(AD841,2)+ROUND(AF841,2)&gt;+ROUND(AC841,2)+ROUND(AE841,2),+ABS(ROUND(AD841,2)+ROUND(AF841,2))&gt;+ABS(ROUND(AC841,2)+ROUND(AE841,2))),+(ROUND(AD841,2)+ROUND(AF841,2))-(ROUND(AC841,2)+ROUND(AE841,2)),0)</f>
        <v>0</v>
      </c>
      <c r="AY841" s="7"/>
      <c r="AZ841" s="7"/>
      <c r="BA841" s="7"/>
      <c r="BB841" s="7"/>
      <c r="BC841" s="7"/>
      <c r="BD841" s="7"/>
    </row>
    <row r="842" spans="1:56" x14ac:dyDescent="0.25">
      <c r="A842" s="218">
        <v>9221</v>
      </c>
      <c r="B842" s="220" t="s">
        <v>876</v>
      </c>
      <c r="C842" s="220"/>
      <c r="D842" s="220"/>
      <c r="E842" s="220"/>
      <c r="F842" s="220"/>
      <c r="G842" s="220"/>
      <c r="H842" s="220"/>
      <c r="I842" s="220"/>
      <c r="J842" s="220"/>
      <c r="K842" s="220"/>
      <c r="L842" s="221"/>
      <c r="M842" s="196" t="s">
        <v>56</v>
      </c>
      <c r="N842" s="222">
        <f t="shared" si="264"/>
        <v>9221</v>
      </c>
      <c r="O842" s="233">
        <v>0</v>
      </c>
      <c r="P842" s="224"/>
      <c r="Q842" s="302"/>
      <c r="R842" s="199"/>
      <c r="S842" s="235">
        <v>0</v>
      </c>
      <c r="T842" s="210">
        <f>+IF(ABS(+O842+Q842)&lt;=ABS(P842+R842),-O842+P842-Q842+R842,0)</f>
        <v>0</v>
      </c>
      <c r="U842" s="196"/>
      <c r="V842" s="225">
        <v>0</v>
      </c>
      <c r="W842" s="226">
        <v>0</v>
      </c>
      <c r="X842" s="227">
        <v>0</v>
      </c>
      <c r="Y842" s="226">
        <v>0</v>
      </c>
      <c r="Z842" s="227">
        <v>0</v>
      </c>
      <c r="AA842" s="228">
        <v>0</v>
      </c>
      <c r="AB842" s="196"/>
      <c r="AC842" s="233">
        <v>0</v>
      </c>
      <c r="AD842" s="224"/>
      <c r="AE842" s="302"/>
      <c r="AF842" s="199"/>
      <c r="AG842" s="235">
        <v>0</v>
      </c>
      <c r="AH842" s="210">
        <f>+IF(ABS(+AC842+AE842)&lt;=ABS(AD842+AF842),-AC842+AD842-AE842+AF842,0)</f>
        <v>0</v>
      </c>
      <c r="AI842" s="196"/>
      <c r="AJ842" s="229">
        <f t="shared" si="263"/>
        <v>9221</v>
      </c>
      <c r="AK842" s="327">
        <v>0</v>
      </c>
      <c r="AL842" s="209">
        <f>+ROUND(+P842+W842+AD842,2)</f>
        <v>0</v>
      </c>
      <c r="AM842" s="201">
        <f t="shared" si="265"/>
        <v>0</v>
      </c>
      <c r="AN842" s="209">
        <f t="shared" si="265"/>
        <v>0</v>
      </c>
      <c r="AO842" s="328">
        <v>0</v>
      </c>
      <c r="AP842" s="210">
        <f>+T842+AA842+AH842</f>
        <v>0</v>
      </c>
      <c r="AQ842" s="7"/>
      <c r="AR842" s="211">
        <f t="shared" si="266"/>
        <v>0</v>
      </c>
      <c r="AS842" s="212">
        <f t="shared" si="267"/>
        <v>0</v>
      </c>
      <c r="AT842" s="213">
        <f t="shared" si="268"/>
        <v>0</v>
      </c>
      <c r="AU842" s="7"/>
      <c r="AV842" s="238">
        <f>+IF(OR(+ROUND(O842,2)+ROUND(Q842,2)&gt;ROUND(P842,2)+ROUND(R842,2),+ABS(ROUND(O842,2)+ROUND(Q842,2))&gt;+ABS(ROUND(P842,2)+ROUND(R842,2))),+(ROUND(O842,2)+ROUND(Q842,2))-(ROUND(P842,2)+ROUND(R842,2)),0)</f>
        <v>0</v>
      </c>
      <c r="AW842" s="214"/>
      <c r="AX842" s="238">
        <f>+IF(OR(+ROUND(AC842,2)+ROUND(AE842,2)&gt;ROUND(AD842,2)+ROUND(AF842,2),+ABS(ROUND(AC842,2)+ROUND(AE842,2))&gt;+ABS(ROUND(AD842,2)+ROUND(AF842,2))),+(ROUND(AC842,2)+ROUND(AE842,2))-(ROUND(AD842,2)+ROUND(AF842,2)),0)</f>
        <v>0</v>
      </c>
      <c r="AY842" s="7"/>
      <c r="AZ842" s="7"/>
      <c r="BA842" s="7"/>
      <c r="BB842" s="7"/>
      <c r="BC842" s="7"/>
      <c r="BD842" s="7"/>
    </row>
    <row r="843" spans="1:56" x14ac:dyDescent="0.25">
      <c r="A843" s="218">
        <v>9222</v>
      </c>
      <c r="B843" s="220" t="s">
        <v>877</v>
      </c>
      <c r="C843" s="220"/>
      <c r="D843" s="220"/>
      <c r="E843" s="220"/>
      <c r="F843" s="220"/>
      <c r="G843" s="220"/>
      <c r="H843" s="220"/>
      <c r="I843" s="220"/>
      <c r="J843" s="220"/>
      <c r="K843" s="220"/>
      <c r="L843" s="221"/>
      <c r="M843" s="196" t="s">
        <v>56</v>
      </c>
      <c r="N843" s="222">
        <f t="shared" si="264"/>
        <v>9222</v>
      </c>
      <c r="O843" s="233">
        <v>0</v>
      </c>
      <c r="P843" s="224"/>
      <c r="Q843" s="302"/>
      <c r="R843" s="199"/>
      <c r="S843" s="235">
        <v>0</v>
      </c>
      <c r="T843" s="210">
        <f>+IF(ABS(+O843+Q843)&lt;=ABS(P843+R843),-O843+P843-Q843+R843,0)</f>
        <v>0</v>
      </c>
      <c r="U843" s="196"/>
      <c r="V843" s="225">
        <v>0</v>
      </c>
      <c r="W843" s="226">
        <v>0</v>
      </c>
      <c r="X843" s="227">
        <v>0</v>
      </c>
      <c r="Y843" s="226">
        <v>0</v>
      </c>
      <c r="Z843" s="227">
        <v>0</v>
      </c>
      <c r="AA843" s="228">
        <v>0</v>
      </c>
      <c r="AB843" s="196"/>
      <c r="AC843" s="233">
        <v>0</v>
      </c>
      <c r="AD843" s="224"/>
      <c r="AE843" s="302"/>
      <c r="AF843" s="199"/>
      <c r="AG843" s="235">
        <v>0</v>
      </c>
      <c r="AH843" s="210">
        <f>+IF(ABS(+AC843+AE843)&lt;=ABS(AD843+AF843),-AC843+AD843-AE843+AF843,0)</f>
        <v>0</v>
      </c>
      <c r="AI843" s="196"/>
      <c r="AJ843" s="229">
        <f t="shared" si="263"/>
        <v>9222</v>
      </c>
      <c r="AK843" s="327">
        <v>0</v>
      </c>
      <c r="AL843" s="209">
        <f>+ROUND(+P843+W843+AD843,2)</f>
        <v>0</v>
      </c>
      <c r="AM843" s="201">
        <f t="shared" si="265"/>
        <v>0</v>
      </c>
      <c r="AN843" s="209">
        <f t="shared" si="265"/>
        <v>0</v>
      </c>
      <c r="AO843" s="328">
        <v>0</v>
      </c>
      <c r="AP843" s="210">
        <f>+T843+AA843+AH843</f>
        <v>0</v>
      </c>
      <c r="AQ843" s="7"/>
      <c r="AR843" s="211">
        <f t="shared" si="266"/>
        <v>0</v>
      </c>
      <c r="AS843" s="212">
        <f t="shared" si="267"/>
        <v>0</v>
      </c>
      <c r="AT843" s="213">
        <f t="shared" si="268"/>
        <v>0</v>
      </c>
      <c r="AU843" s="7"/>
      <c r="AV843" s="238">
        <f>+IF(OR(+ROUND(O843,2)+ROUND(Q843,2)&gt;ROUND(P843,2)+ROUND(R843,2),+ABS(ROUND(O843,2)+ROUND(Q843,2))&gt;+ABS(ROUND(P843,2)+ROUND(R843,2))),+(ROUND(O843,2)+ROUND(Q843,2))-(ROUND(P843,2)+ROUND(R843,2)),0)</f>
        <v>0</v>
      </c>
      <c r="AW843" s="214"/>
      <c r="AX843" s="238">
        <f>+IF(OR(+ROUND(AC843,2)+ROUND(AE843,2)&gt;ROUND(AD843,2)+ROUND(AF843,2),+ABS(ROUND(AC843,2)+ROUND(AE843,2))&gt;+ABS(ROUND(AD843,2)+ROUND(AF843,2))),+(ROUND(AC843,2)+ROUND(AE843,2))-(ROUND(AD843,2)+ROUND(AF843,2)),0)</f>
        <v>0</v>
      </c>
      <c r="AY843" s="7"/>
      <c r="AZ843" s="7"/>
      <c r="BA843" s="7"/>
      <c r="BB843" s="7"/>
      <c r="BC843" s="7"/>
      <c r="BD843" s="7"/>
    </row>
    <row r="844" spans="1:56" x14ac:dyDescent="0.25">
      <c r="A844" s="218">
        <v>9231</v>
      </c>
      <c r="B844" s="220" t="s">
        <v>878</v>
      </c>
      <c r="C844" s="220"/>
      <c r="D844" s="220"/>
      <c r="E844" s="220"/>
      <c r="F844" s="220"/>
      <c r="G844" s="220"/>
      <c r="H844" s="220"/>
      <c r="I844" s="220"/>
      <c r="J844" s="220"/>
      <c r="K844" s="220"/>
      <c r="L844" s="221"/>
      <c r="M844" s="196" t="s">
        <v>56</v>
      </c>
      <c r="N844" s="222">
        <f t="shared" si="264"/>
        <v>9231</v>
      </c>
      <c r="O844" s="233">
        <v>0</v>
      </c>
      <c r="P844" s="224"/>
      <c r="Q844" s="302"/>
      <c r="R844" s="199"/>
      <c r="S844" s="235">
        <v>0</v>
      </c>
      <c r="T844" s="210">
        <f>+IF(ABS(+O844+Q844)&lt;=ABS(P844+R844),-O844+P844-Q844+R844,0)</f>
        <v>0</v>
      </c>
      <c r="U844" s="196"/>
      <c r="V844" s="225">
        <v>0</v>
      </c>
      <c r="W844" s="226">
        <v>0</v>
      </c>
      <c r="X844" s="227">
        <v>0</v>
      </c>
      <c r="Y844" s="226">
        <v>0</v>
      </c>
      <c r="Z844" s="227">
        <v>0</v>
      </c>
      <c r="AA844" s="228">
        <v>0</v>
      </c>
      <c r="AB844" s="196"/>
      <c r="AC844" s="233">
        <v>0</v>
      </c>
      <c r="AD844" s="224"/>
      <c r="AE844" s="302"/>
      <c r="AF844" s="199"/>
      <c r="AG844" s="235">
        <v>0</v>
      </c>
      <c r="AH844" s="210">
        <f>+IF(ABS(+AC844+AE844)&lt;=ABS(AD844+AF844),-AC844+AD844-AE844+AF844,0)</f>
        <v>0</v>
      </c>
      <c r="AI844" s="196"/>
      <c r="AJ844" s="229">
        <f t="shared" si="263"/>
        <v>9231</v>
      </c>
      <c r="AK844" s="327">
        <v>0</v>
      </c>
      <c r="AL844" s="209">
        <f>+ROUND(+P844+W844+AD844,2)</f>
        <v>0</v>
      </c>
      <c r="AM844" s="201">
        <f t="shared" si="265"/>
        <v>0</v>
      </c>
      <c r="AN844" s="209">
        <f t="shared" si="265"/>
        <v>0</v>
      </c>
      <c r="AO844" s="328">
        <v>0</v>
      </c>
      <c r="AP844" s="210">
        <f>+T844+AA844+AH844</f>
        <v>0</v>
      </c>
      <c r="AQ844" s="7"/>
      <c r="AR844" s="211">
        <f t="shared" si="266"/>
        <v>0</v>
      </c>
      <c r="AS844" s="212">
        <f t="shared" si="267"/>
        <v>0</v>
      </c>
      <c r="AT844" s="213">
        <f t="shared" si="268"/>
        <v>0</v>
      </c>
      <c r="AU844" s="7"/>
      <c r="AV844" s="238">
        <f>+IF(OR(+ROUND(O844,2)+ROUND(Q844,2)&gt;ROUND(P844,2)+ROUND(R844,2),+ABS(ROUND(O844,2)+ROUND(Q844,2))&gt;+ABS(ROUND(P844,2)+ROUND(R844,2))),+(ROUND(O844,2)+ROUND(Q844,2))-(ROUND(P844,2)+ROUND(R844,2)),0)</f>
        <v>0</v>
      </c>
      <c r="AW844" s="214"/>
      <c r="AX844" s="238">
        <f>+IF(OR(+ROUND(AC844,2)+ROUND(AE844,2)&gt;ROUND(AD844,2)+ROUND(AF844,2),+ABS(ROUND(AC844,2)+ROUND(AE844,2))&gt;+ABS(ROUND(AD844,2)+ROUND(AF844,2))),+(ROUND(AC844,2)+ROUND(AE844,2))-(ROUND(AD844,2)+ROUND(AF844,2)),0)</f>
        <v>0</v>
      </c>
      <c r="AY844" s="7"/>
      <c r="AZ844" s="7"/>
      <c r="BA844" s="7"/>
      <c r="BB844" s="7"/>
      <c r="BC844" s="7"/>
      <c r="BD844" s="7"/>
    </row>
    <row r="845" spans="1:56" x14ac:dyDescent="0.25">
      <c r="A845" s="218">
        <v>9233</v>
      </c>
      <c r="B845" s="220" t="s">
        <v>879</v>
      </c>
      <c r="C845" s="220"/>
      <c r="D845" s="220"/>
      <c r="E845" s="220"/>
      <c r="F845" s="220"/>
      <c r="G845" s="220"/>
      <c r="H845" s="220"/>
      <c r="I845" s="220"/>
      <c r="J845" s="220"/>
      <c r="K845" s="220"/>
      <c r="L845" s="221"/>
      <c r="M845" s="196" t="s">
        <v>56</v>
      </c>
      <c r="N845" s="222">
        <f t="shared" si="264"/>
        <v>9233</v>
      </c>
      <c r="O845" s="233">
        <v>0</v>
      </c>
      <c r="P845" s="224"/>
      <c r="Q845" s="302"/>
      <c r="R845" s="199"/>
      <c r="S845" s="235">
        <v>0</v>
      </c>
      <c r="T845" s="210">
        <f>+IF(ABS(+O845+Q845)&lt;=ABS(P845+R845),-O845+P845-Q845+R845,0)</f>
        <v>0</v>
      </c>
      <c r="U845" s="196"/>
      <c r="V845" s="225">
        <v>0</v>
      </c>
      <c r="W845" s="226">
        <v>0</v>
      </c>
      <c r="X845" s="227">
        <v>0</v>
      </c>
      <c r="Y845" s="226">
        <v>0</v>
      </c>
      <c r="Z845" s="227">
        <v>0</v>
      </c>
      <c r="AA845" s="228">
        <v>0</v>
      </c>
      <c r="AB845" s="196"/>
      <c r="AC845" s="233">
        <v>0</v>
      </c>
      <c r="AD845" s="224"/>
      <c r="AE845" s="302"/>
      <c r="AF845" s="199"/>
      <c r="AG845" s="235">
        <v>0</v>
      </c>
      <c r="AH845" s="210">
        <f>+IF(ABS(+AC845+AE845)&lt;=ABS(AD845+AF845),-AC845+AD845-AE845+AF845,0)</f>
        <v>0</v>
      </c>
      <c r="AI845" s="196"/>
      <c r="AJ845" s="229">
        <f t="shared" si="263"/>
        <v>9233</v>
      </c>
      <c r="AK845" s="327">
        <v>0</v>
      </c>
      <c r="AL845" s="209">
        <f>+ROUND(+P845+W845+AD845,2)</f>
        <v>0</v>
      </c>
      <c r="AM845" s="201">
        <f t="shared" si="265"/>
        <v>0</v>
      </c>
      <c r="AN845" s="209">
        <f t="shared" si="265"/>
        <v>0</v>
      </c>
      <c r="AO845" s="328">
        <v>0</v>
      </c>
      <c r="AP845" s="210">
        <f>+T845+AA845+AH845</f>
        <v>0</v>
      </c>
      <c r="AQ845" s="7"/>
      <c r="AR845" s="211">
        <f t="shared" si="266"/>
        <v>0</v>
      </c>
      <c r="AS845" s="212">
        <f t="shared" si="267"/>
        <v>0</v>
      </c>
      <c r="AT845" s="213">
        <f t="shared" si="268"/>
        <v>0</v>
      </c>
      <c r="AU845" s="7"/>
      <c r="AV845" s="238">
        <f>+IF(OR(+ROUND(O845,2)+ROUND(Q845,2)&gt;ROUND(P845,2)+ROUND(R845,2),+ABS(ROUND(O845,2)+ROUND(Q845,2))&gt;+ABS(ROUND(P845,2)+ROUND(R845,2))),+(ROUND(O845,2)+ROUND(Q845,2))-(ROUND(P845,2)+ROUND(R845,2)),0)</f>
        <v>0</v>
      </c>
      <c r="AW845" s="214"/>
      <c r="AX845" s="238">
        <f>+IF(OR(+ROUND(AC845,2)+ROUND(AE845,2)&gt;ROUND(AD845,2)+ROUND(AF845,2),+ABS(ROUND(AC845,2)+ROUND(AE845,2))&gt;+ABS(ROUND(AD845,2)+ROUND(AF845,2))),+(ROUND(AC845,2)+ROUND(AE845,2))-(ROUND(AD845,2)+ROUND(AF845,2)),0)</f>
        <v>0</v>
      </c>
      <c r="AY845" s="7"/>
      <c r="AZ845" s="7"/>
      <c r="BA845" s="7"/>
      <c r="BB845" s="7"/>
      <c r="BC845" s="7"/>
      <c r="BD845" s="7"/>
    </row>
    <row r="846" spans="1:56" x14ac:dyDescent="0.25">
      <c r="A846" s="218">
        <v>9289</v>
      </c>
      <c r="B846" s="220" t="s">
        <v>880</v>
      </c>
      <c r="C846" s="220"/>
      <c r="D846" s="220"/>
      <c r="E846" s="220"/>
      <c r="F846" s="220"/>
      <c r="G846" s="220"/>
      <c r="H846" s="220"/>
      <c r="I846" s="220"/>
      <c r="J846" s="220"/>
      <c r="K846" s="220"/>
      <c r="L846" s="221"/>
      <c r="M846" s="196" t="s">
        <v>56</v>
      </c>
      <c r="N846" s="222">
        <f t="shared" si="264"/>
        <v>9289</v>
      </c>
      <c r="O846" s="223"/>
      <c r="P846" s="234">
        <v>0</v>
      </c>
      <c r="Q846" s="302"/>
      <c r="R846" s="199"/>
      <c r="S846" s="242">
        <f>+IF(ABS(+O846+Q846)&gt;=ABS(P846+R846),+O846-P846+Q846-R846,0)</f>
        <v>0</v>
      </c>
      <c r="T846" s="236">
        <v>0</v>
      </c>
      <c r="U846" s="196"/>
      <c r="V846" s="225">
        <v>11588388230.09</v>
      </c>
      <c r="W846" s="226">
        <v>0</v>
      </c>
      <c r="X846" s="227">
        <v>2525919719.6100001</v>
      </c>
      <c r="Y846" s="226">
        <v>4875401206.3999996</v>
      </c>
      <c r="Z846" s="227">
        <v>9238906743.3000011</v>
      </c>
      <c r="AA846" s="228">
        <v>0</v>
      </c>
      <c r="AB846" s="196"/>
      <c r="AC846" s="223"/>
      <c r="AD846" s="234">
        <v>0</v>
      </c>
      <c r="AE846" s="302"/>
      <c r="AF846" s="199"/>
      <c r="AG846" s="242">
        <f>+IF(ABS(+AC846+AE846)&gt;=ABS(AD846+AF846),+AC846-AD846+AE846-AF846,0)</f>
        <v>0</v>
      </c>
      <c r="AH846" s="236">
        <v>0</v>
      </c>
      <c r="AI846" s="196"/>
      <c r="AJ846" s="229">
        <f t="shared" si="263"/>
        <v>9289</v>
      </c>
      <c r="AK846" s="208">
        <f>+ROUND(+O846+V846+AC846,2)</f>
        <v>11588388230.09</v>
      </c>
      <c r="AL846" s="234">
        <v>0</v>
      </c>
      <c r="AM846" s="201">
        <f t="shared" si="265"/>
        <v>2525919719.6100001</v>
      </c>
      <c r="AN846" s="209">
        <f t="shared" si="265"/>
        <v>4875401206.3999996</v>
      </c>
      <c r="AO846" s="242">
        <f>+S846+Z846+AG846</f>
        <v>9238906743.3000011</v>
      </c>
      <c r="AP846" s="301">
        <v>0</v>
      </c>
      <c r="AQ846" s="7"/>
      <c r="AR846" s="211">
        <f t="shared" si="266"/>
        <v>0</v>
      </c>
      <c r="AS846" s="212">
        <f t="shared" si="267"/>
        <v>0</v>
      </c>
      <c r="AT846" s="213">
        <f t="shared" si="268"/>
        <v>0</v>
      </c>
      <c r="AU846" s="7"/>
      <c r="AV846" s="243">
        <f>+IF(OR(ROUND(P846,2)+ROUND(R846,2)&gt;+ROUND(O846,2)+ROUND(Q846,2),+ABS(ROUND(P846,2)+ROUND(R846,2))&gt;+ABS(ROUND(O846,2)+ROUND(Q846,2))),+(ROUND(P846,2)+ROUND(R846,2))-(ROUND(O846,2)+ROUND(Q846,2)),0)</f>
        <v>0</v>
      </c>
      <c r="AW846" s="214"/>
      <c r="AX846" s="243">
        <f>+IF(OR(ROUND(AD846,2)+ROUND(AF846,2)&gt;+ROUND(AC846,2)+ROUND(AE846,2),+ABS(ROUND(AD846,2)+ROUND(AF846,2))&gt;+ABS(ROUND(AC846,2)+ROUND(AE846,2))),+(ROUND(AD846,2)+ROUND(AF846,2))-(ROUND(AC846,2)+ROUND(AE846,2)),0)</f>
        <v>0</v>
      </c>
      <c r="AY846" s="7"/>
      <c r="AZ846" s="7"/>
      <c r="BA846" s="7"/>
      <c r="BB846" s="7"/>
      <c r="BC846" s="7"/>
      <c r="BD846" s="7"/>
    </row>
    <row r="847" spans="1:56" x14ac:dyDescent="0.25">
      <c r="A847" s="218">
        <v>9295</v>
      </c>
      <c r="B847" s="220" t="s">
        <v>881</v>
      </c>
      <c r="C847" s="266"/>
      <c r="D847" s="266"/>
      <c r="E847" s="266"/>
      <c r="F847" s="266"/>
      <c r="G847" s="266"/>
      <c r="H847" s="266"/>
      <c r="I847" s="266"/>
      <c r="J847" s="266"/>
      <c r="K847" s="266"/>
      <c r="L847" s="261"/>
      <c r="M847" s="196" t="s">
        <v>56</v>
      </c>
      <c r="N847" s="222">
        <f t="shared" si="264"/>
        <v>9295</v>
      </c>
      <c r="O847" s="250">
        <v>0</v>
      </c>
      <c r="P847" s="251"/>
      <c r="Q847" s="459"/>
      <c r="R847" s="199"/>
      <c r="S847" s="252">
        <v>0</v>
      </c>
      <c r="T847" s="253">
        <f t="shared" ref="T847:T857" si="269">+IF(ABS(+O847+Q847)&lt;=ABS(P847+R847),-O847+P847-Q847+R847,0)</f>
        <v>0</v>
      </c>
      <c r="U847" s="196"/>
      <c r="V847" s="225">
        <v>0</v>
      </c>
      <c r="W847" s="226">
        <v>0</v>
      </c>
      <c r="X847" s="254">
        <v>0</v>
      </c>
      <c r="Y847" s="255">
        <v>0</v>
      </c>
      <c r="Z847" s="254">
        <v>0</v>
      </c>
      <c r="AA847" s="256">
        <v>0</v>
      </c>
      <c r="AB847" s="196"/>
      <c r="AC847" s="250">
        <v>0</v>
      </c>
      <c r="AD847" s="257">
        <v>0</v>
      </c>
      <c r="AE847" s="252">
        <v>0</v>
      </c>
      <c r="AF847" s="257">
        <v>0</v>
      </c>
      <c r="AG847" s="252">
        <v>0</v>
      </c>
      <c r="AH847" s="258">
        <v>0</v>
      </c>
      <c r="AI847" s="196"/>
      <c r="AJ847" s="229">
        <f t="shared" si="263"/>
        <v>9295</v>
      </c>
      <c r="AK847" s="233">
        <v>0</v>
      </c>
      <c r="AL847" s="209">
        <f>+ROUND(+P847+W847+AD847,2)</f>
        <v>0</v>
      </c>
      <c r="AM847" s="201">
        <f t="shared" si="265"/>
        <v>0</v>
      </c>
      <c r="AN847" s="209">
        <f t="shared" si="265"/>
        <v>0</v>
      </c>
      <c r="AO847" s="235">
        <v>0</v>
      </c>
      <c r="AP847" s="210">
        <f t="shared" ref="AP847:AP857" si="270">+T847+AA847+AH847</f>
        <v>0</v>
      </c>
      <c r="AQ847" s="7"/>
      <c r="AR847" s="211">
        <f t="shared" si="266"/>
        <v>0</v>
      </c>
      <c r="AS847" s="212">
        <f t="shared" si="267"/>
        <v>0</v>
      </c>
      <c r="AT847" s="213">
        <f t="shared" si="268"/>
        <v>0</v>
      </c>
      <c r="AU847" s="7"/>
      <c r="AV847" s="238">
        <f>+IF(OR(+ROUND(O847,2)+ROUND(Q847,2)&gt;ROUND(P847,2)+ROUND(R847,2),+ABS(ROUND(O847,2)+ROUND(Q847,2))&gt;+ABS(ROUND(P847,2)+ROUND(R847,2))),+(ROUND(O847,2)+ROUND(Q847,2))-(ROUND(P847,2)+ROUND(R847,2)),0)</f>
        <v>0</v>
      </c>
      <c r="AW847" s="214"/>
      <c r="AX847" s="237">
        <f>+IF(OR(AC847&lt;&gt;0,AD847&lt;&gt;0,AE847&lt;&gt;0,AF847&lt;&gt;0,AG847&lt;&gt;0,AH847&lt;&gt;0),+IF(ABS(AC847+AE847)-ABS(AD847+AF847)&lt;&gt;0,ABS(AC847+AE847)-ABS(AD847+AF847),1),0)</f>
        <v>0</v>
      </c>
      <c r="AY847" s="7"/>
      <c r="AZ847" s="7"/>
      <c r="BA847" s="7"/>
      <c r="BB847" s="7"/>
      <c r="BC847" s="7"/>
      <c r="BD847" s="7"/>
    </row>
    <row r="848" spans="1:56" x14ac:dyDescent="0.25">
      <c r="A848" s="218">
        <v>9299</v>
      </c>
      <c r="B848" s="220" t="s">
        <v>882</v>
      </c>
      <c r="C848" s="220"/>
      <c r="D848" s="220"/>
      <c r="E848" s="220"/>
      <c r="F848" s="220"/>
      <c r="G848" s="220"/>
      <c r="H848" s="220"/>
      <c r="I848" s="220"/>
      <c r="J848" s="220"/>
      <c r="K848" s="220"/>
      <c r="L848" s="221"/>
      <c r="M848" s="196" t="s">
        <v>56</v>
      </c>
      <c r="N848" s="222">
        <f t="shared" si="264"/>
        <v>9299</v>
      </c>
      <c r="O848" s="233">
        <v>0</v>
      </c>
      <c r="P848" s="224"/>
      <c r="Q848" s="302"/>
      <c r="R848" s="199"/>
      <c r="S848" s="235">
        <v>0</v>
      </c>
      <c r="T848" s="210">
        <f t="shared" si="269"/>
        <v>0</v>
      </c>
      <c r="U848" s="196"/>
      <c r="V848" s="225">
        <v>0</v>
      </c>
      <c r="W848" s="226">
        <v>20735858746.020004</v>
      </c>
      <c r="X848" s="227">
        <v>2647003463.1900001</v>
      </c>
      <c r="Y848" s="226">
        <v>4456183998.6800003</v>
      </c>
      <c r="Z848" s="227">
        <v>0</v>
      </c>
      <c r="AA848" s="228">
        <v>22545039281.509998</v>
      </c>
      <c r="AB848" s="196"/>
      <c r="AC848" s="233">
        <v>0</v>
      </c>
      <c r="AD848" s="224"/>
      <c r="AE848" s="302"/>
      <c r="AF848" s="199"/>
      <c r="AG848" s="235">
        <v>0</v>
      </c>
      <c r="AH848" s="210">
        <f t="shared" ref="AH848:AH857" si="271">+IF(ABS(+AC848+AE848)&lt;=ABS(AD848+AF848),-AC848+AD848-AE848+AF848,0)</f>
        <v>0</v>
      </c>
      <c r="AI848" s="196"/>
      <c r="AJ848" s="229">
        <f t="shared" si="263"/>
        <v>9299</v>
      </c>
      <c r="AK848" s="327">
        <v>0</v>
      </c>
      <c r="AL848" s="209">
        <f>+ROUND(+P848+W848+AD848,2)</f>
        <v>20735858746.02</v>
      </c>
      <c r="AM848" s="201">
        <f t="shared" ref="AM848:AN887" si="272">+ROUND(+Q848+X848+AE848,2)</f>
        <v>2647003463.1900001</v>
      </c>
      <c r="AN848" s="209">
        <f t="shared" si="272"/>
        <v>4456183998.6800003</v>
      </c>
      <c r="AO848" s="328">
        <v>0</v>
      </c>
      <c r="AP848" s="210">
        <f t="shared" si="270"/>
        <v>22545039281.509998</v>
      </c>
      <c r="AQ848" s="7"/>
      <c r="AR848" s="211">
        <f t="shared" si="266"/>
        <v>0</v>
      </c>
      <c r="AS848" s="212">
        <f t="shared" si="267"/>
        <v>0</v>
      </c>
      <c r="AT848" s="213">
        <f t="shared" si="268"/>
        <v>0</v>
      </c>
      <c r="AU848" s="7"/>
      <c r="AV848" s="238">
        <f>+IF(OR(+ROUND(O848,2)+ROUND(Q848,2)&gt;ROUND(P848,2)+ROUND(R848,2),+ABS(ROUND(O848,2)+ROUND(Q848,2))&gt;+ABS(ROUND(P848,2)+ROUND(R848,2))),+(ROUND(O848,2)+ROUND(Q848,2))-(ROUND(P848,2)+ROUND(R848,2)),0)</f>
        <v>0</v>
      </c>
      <c r="AW848" s="214"/>
      <c r="AX848" s="238">
        <f>+IF(OR(+ROUND(AC848,2)+ROUND(AE848,2)&gt;ROUND(AD848,2)+ROUND(AF848,2),+ABS(ROUND(AC848,2)+ROUND(AE848,2))&gt;+ABS(ROUND(AD848,2)+ROUND(AF848,2))),+(ROUND(AC848,2)+ROUND(AE848,2))-(ROUND(AD848,2)+ROUND(AF848,2)),0)</f>
        <v>0</v>
      </c>
      <c r="AY848" s="7"/>
      <c r="AZ848" s="7"/>
      <c r="BA848" s="7"/>
      <c r="BB848" s="7"/>
      <c r="BC848" s="7"/>
      <c r="BD848" s="7"/>
    </row>
    <row r="849" spans="1:56" ht="15.75" customHeight="1" x14ac:dyDescent="0.25">
      <c r="A849" s="218">
        <v>9800</v>
      </c>
      <c r="B849" s="220" t="s">
        <v>883</v>
      </c>
      <c r="C849" s="265"/>
      <c r="D849" s="265"/>
      <c r="E849" s="265"/>
      <c r="F849" s="265"/>
      <c r="G849" s="265"/>
      <c r="H849" s="265"/>
      <c r="I849" s="265"/>
      <c r="J849" s="265"/>
      <c r="K849" s="265"/>
      <c r="L849" s="264"/>
      <c r="M849" s="196" t="s">
        <v>56</v>
      </c>
      <c r="N849" s="222">
        <f t="shared" si="264"/>
        <v>9800</v>
      </c>
      <c r="O849" s="250">
        <v>0</v>
      </c>
      <c r="P849" s="257">
        <v>0</v>
      </c>
      <c r="Q849" s="459"/>
      <c r="R849" s="251"/>
      <c r="S849" s="260">
        <f t="shared" ref="S849:S867" si="273">+IF(ABS(+O849+Q849)&gt;=ABS(P849+R849),+O849-P849+Q849-R849,0)</f>
        <v>0</v>
      </c>
      <c r="T849" s="253">
        <f t="shared" si="269"/>
        <v>0</v>
      </c>
      <c r="U849" s="196"/>
      <c r="V849" s="225">
        <v>0</v>
      </c>
      <c r="W849" s="226">
        <v>0</v>
      </c>
      <c r="X849" s="254">
        <v>959287475.53000009</v>
      </c>
      <c r="Y849" s="255">
        <v>0</v>
      </c>
      <c r="Z849" s="254">
        <v>959287475.53000009</v>
      </c>
      <c r="AA849" s="256">
        <v>0</v>
      </c>
      <c r="AB849" s="196"/>
      <c r="AC849" s="250">
        <v>0</v>
      </c>
      <c r="AD849" s="257">
        <v>0</v>
      </c>
      <c r="AE849" s="459"/>
      <c r="AF849" s="251"/>
      <c r="AG849" s="260">
        <f t="shared" ref="AG849:AG867" si="274">+IF(ABS(+AC849+AE849)&gt;=ABS(AD849+AF849),+AC849-AD849+AE849-AF849,0)</f>
        <v>0</v>
      </c>
      <c r="AH849" s="253">
        <f t="shared" si="271"/>
        <v>0</v>
      </c>
      <c r="AI849" s="196"/>
      <c r="AJ849" s="229">
        <f t="shared" si="263"/>
        <v>9800</v>
      </c>
      <c r="AK849" s="233">
        <v>0</v>
      </c>
      <c r="AL849" s="234">
        <v>0</v>
      </c>
      <c r="AM849" s="201">
        <f t="shared" si="272"/>
        <v>959287475.52999997</v>
      </c>
      <c r="AN849" s="209">
        <f t="shared" si="272"/>
        <v>0</v>
      </c>
      <c r="AO849" s="242">
        <f t="shared" ref="AO849:AO867" si="275">+S849+Z849+AG849</f>
        <v>959287475.53000009</v>
      </c>
      <c r="AP849" s="210">
        <f t="shared" si="270"/>
        <v>0</v>
      </c>
      <c r="AQ849" s="7"/>
      <c r="AR849" s="211">
        <f t="shared" si="266"/>
        <v>0</v>
      </c>
      <c r="AS849" s="212">
        <f t="shared" si="267"/>
        <v>0</v>
      </c>
      <c r="AT849" s="213">
        <f t="shared" si="268"/>
        <v>0</v>
      </c>
      <c r="AU849" s="7"/>
      <c r="AV849" s="7"/>
      <c r="AW849" s="214"/>
      <c r="AX849" s="214"/>
      <c r="AY849" s="7"/>
      <c r="AZ849" s="7"/>
      <c r="BA849" s="7"/>
      <c r="BB849" s="7"/>
      <c r="BC849" s="7"/>
      <c r="BD849" s="7"/>
    </row>
    <row r="850" spans="1:56" ht="15.75" customHeight="1" x14ac:dyDescent="0.25">
      <c r="A850" s="218">
        <v>9801</v>
      </c>
      <c r="B850" s="220" t="s">
        <v>884</v>
      </c>
      <c r="C850" s="265"/>
      <c r="D850" s="265"/>
      <c r="E850" s="265"/>
      <c r="F850" s="265"/>
      <c r="G850" s="265"/>
      <c r="H850" s="265"/>
      <c r="I850" s="265"/>
      <c r="J850" s="265"/>
      <c r="K850" s="265"/>
      <c r="L850" s="264"/>
      <c r="M850" s="196" t="s">
        <v>56</v>
      </c>
      <c r="N850" s="222">
        <f t="shared" si="264"/>
        <v>9801</v>
      </c>
      <c r="O850" s="250">
        <v>0</v>
      </c>
      <c r="P850" s="257">
        <v>0</v>
      </c>
      <c r="Q850" s="459"/>
      <c r="R850" s="251"/>
      <c r="S850" s="260">
        <f t="shared" si="273"/>
        <v>0</v>
      </c>
      <c r="T850" s="253">
        <f t="shared" si="269"/>
        <v>0</v>
      </c>
      <c r="U850" s="196"/>
      <c r="V850" s="225">
        <v>0</v>
      </c>
      <c r="W850" s="226">
        <v>0</v>
      </c>
      <c r="X850" s="254">
        <v>0</v>
      </c>
      <c r="Y850" s="255">
        <v>0</v>
      </c>
      <c r="Z850" s="254">
        <v>0</v>
      </c>
      <c r="AA850" s="256">
        <v>0</v>
      </c>
      <c r="AB850" s="196"/>
      <c r="AC850" s="250">
        <v>0</v>
      </c>
      <c r="AD850" s="257">
        <v>0</v>
      </c>
      <c r="AE850" s="459"/>
      <c r="AF850" s="251"/>
      <c r="AG850" s="260">
        <f t="shared" si="274"/>
        <v>0</v>
      </c>
      <c r="AH850" s="253">
        <f t="shared" si="271"/>
        <v>0</v>
      </c>
      <c r="AI850" s="196"/>
      <c r="AJ850" s="229">
        <f t="shared" si="263"/>
        <v>9801</v>
      </c>
      <c r="AK850" s="233">
        <v>0</v>
      </c>
      <c r="AL850" s="234">
        <v>0</v>
      </c>
      <c r="AM850" s="201">
        <f t="shared" si="272"/>
        <v>0</v>
      </c>
      <c r="AN850" s="209">
        <f t="shared" si="272"/>
        <v>0</v>
      </c>
      <c r="AO850" s="242">
        <f t="shared" si="275"/>
        <v>0</v>
      </c>
      <c r="AP850" s="210">
        <f t="shared" si="270"/>
        <v>0</v>
      </c>
      <c r="AQ850" s="7"/>
      <c r="AR850" s="211">
        <f t="shared" si="266"/>
        <v>0</v>
      </c>
      <c r="AS850" s="212">
        <f t="shared" si="267"/>
        <v>0</v>
      </c>
      <c r="AT850" s="213">
        <f t="shared" si="268"/>
        <v>0</v>
      </c>
      <c r="AU850" s="7"/>
      <c r="AV850" s="7"/>
      <c r="AW850" s="214"/>
      <c r="AX850" s="214"/>
      <c r="AY850" s="7"/>
      <c r="AZ850" s="7"/>
      <c r="BA850" s="7"/>
      <c r="BB850" s="7"/>
      <c r="BC850" s="7"/>
      <c r="BD850" s="7"/>
    </row>
    <row r="851" spans="1:56" ht="15.75" customHeight="1" x14ac:dyDescent="0.25">
      <c r="A851" s="218">
        <v>9803</v>
      </c>
      <c r="B851" s="220" t="s">
        <v>885</v>
      </c>
      <c r="C851" s="265"/>
      <c r="D851" s="265"/>
      <c r="E851" s="265"/>
      <c r="F851" s="265"/>
      <c r="G851" s="265"/>
      <c r="H851" s="265"/>
      <c r="I851" s="265"/>
      <c r="J851" s="265"/>
      <c r="K851" s="265"/>
      <c r="L851" s="264"/>
      <c r="M851" s="196" t="s">
        <v>56</v>
      </c>
      <c r="N851" s="222">
        <f t="shared" si="264"/>
        <v>9803</v>
      </c>
      <c r="O851" s="250">
        <v>0</v>
      </c>
      <c r="P851" s="257">
        <v>0</v>
      </c>
      <c r="Q851" s="459"/>
      <c r="R851" s="251"/>
      <c r="S851" s="260">
        <f t="shared" si="273"/>
        <v>0</v>
      </c>
      <c r="T851" s="253">
        <f t="shared" si="269"/>
        <v>0</v>
      </c>
      <c r="U851" s="196"/>
      <c r="V851" s="225">
        <v>0</v>
      </c>
      <c r="W851" s="226">
        <v>0</v>
      </c>
      <c r="X851" s="254">
        <v>1923004.43</v>
      </c>
      <c r="Y851" s="255">
        <v>725122718.13</v>
      </c>
      <c r="Z851" s="254">
        <v>0</v>
      </c>
      <c r="AA851" s="256">
        <v>723199713.70000005</v>
      </c>
      <c r="AB851" s="196"/>
      <c r="AC851" s="250">
        <v>0</v>
      </c>
      <c r="AD851" s="257">
        <v>0</v>
      </c>
      <c r="AE851" s="459"/>
      <c r="AF851" s="251"/>
      <c r="AG851" s="260">
        <f t="shared" si="274"/>
        <v>0</v>
      </c>
      <c r="AH851" s="253">
        <f t="shared" si="271"/>
        <v>0</v>
      </c>
      <c r="AI851" s="196"/>
      <c r="AJ851" s="229">
        <f t="shared" si="263"/>
        <v>9803</v>
      </c>
      <c r="AK851" s="233">
        <v>0</v>
      </c>
      <c r="AL851" s="234">
        <v>0</v>
      </c>
      <c r="AM851" s="201">
        <f t="shared" si="272"/>
        <v>1923004.43</v>
      </c>
      <c r="AN851" s="209">
        <f t="shared" si="272"/>
        <v>725122718.13</v>
      </c>
      <c r="AO851" s="242">
        <f t="shared" si="275"/>
        <v>0</v>
      </c>
      <c r="AP851" s="210">
        <f t="shared" si="270"/>
        <v>723199713.70000005</v>
      </c>
      <c r="AQ851" s="7"/>
      <c r="AR851" s="211">
        <f t="shared" si="266"/>
        <v>0</v>
      </c>
      <c r="AS851" s="212">
        <f t="shared" si="267"/>
        <v>0</v>
      </c>
      <c r="AT851" s="213">
        <f t="shared" si="268"/>
        <v>0</v>
      </c>
      <c r="AU851" s="7"/>
      <c r="AV851" s="7"/>
      <c r="AW851" s="214"/>
      <c r="AX851" s="214"/>
      <c r="AY851" s="7"/>
      <c r="AZ851" s="7"/>
      <c r="BA851" s="7"/>
      <c r="BB851" s="7"/>
      <c r="BC851" s="7"/>
      <c r="BD851" s="7"/>
    </row>
    <row r="852" spans="1:56" ht="15.75" customHeight="1" x14ac:dyDescent="0.25">
      <c r="A852" s="218">
        <v>9804</v>
      </c>
      <c r="B852" s="220" t="s">
        <v>886</v>
      </c>
      <c r="C852" s="265"/>
      <c r="D852" s="265"/>
      <c r="E852" s="265"/>
      <c r="F852" s="265"/>
      <c r="G852" s="265"/>
      <c r="H852" s="265"/>
      <c r="I852" s="265"/>
      <c r="J852" s="265"/>
      <c r="K852" s="265"/>
      <c r="L852" s="264"/>
      <c r="M852" s="196" t="s">
        <v>56</v>
      </c>
      <c r="N852" s="222">
        <f t="shared" si="264"/>
        <v>9804</v>
      </c>
      <c r="O852" s="250">
        <v>0</v>
      </c>
      <c r="P852" s="257">
        <v>0</v>
      </c>
      <c r="Q852" s="459"/>
      <c r="R852" s="251"/>
      <c r="S852" s="260">
        <f t="shared" si="273"/>
        <v>0</v>
      </c>
      <c r="T852" s="253">
        <f t="shared" si="269"/>
        <v>0</v>
      </c>
      <c r="U852" s="196"/>
      <c r="V852" s="225">
        <v>0</v>
      </c>
      <c r="W852" s="226">
        <v>0</v>
      </c>
      <c r="X852" s="254">
        <v>0</v>
      </c>
      <c r="Y852" s="255">
        <v>0</v>
      </c>
      <c r="Z852" s="254">
        <v>0</v>
      </c>
      <c r="AA852" s="256">
        <v>0</v>
      </c>
      <c r="AB852" s="196"/>
      <c r="AC852" s="250">
        <v>0</v>
      </c>
      <c r="AD852" s="257">
        <v>0</v>
      </c>
      <c r="AE852" s="459"/>
      <c r="AF852" s="251"/>
      <c r="AG852" s="260">
        <f t="shared" si="274"/>
        <v>0</v>
      </c>
      <c r="AH852" s="253">
        <f t="shared" si="271"/>
        <v>0</v>
      </c>
      <c r="AI852" s="196"/>
      <c r="AJ852" s="229">
        <f t="shared" si="263"/>
        <v>9804</v>
      </c>
      <c r="AK852" s="233">
        <v>0</v>
      </c>
      <c r="AL852" s="234">
        <v>0</v>
      </c>
      <c r="AM852" s="201">
        <f t="shared" si="272"/>
        <v>0</v>
      </c>
      <c r="AN852" s="209">
        <f t="shared" si="272"/>
        <v>0</v>
      </c>
      <c r="AO852" s="242">
        <f t="shared" si="275"/>
        <v>0</v>
      </c>
      <c r="AP852" s="210">
        <f t="shared" si="270"/>
        <v>0</v>
      </c>
      <c r="AQ852" s="7"/>
      <c r="AR852" s="211">
        <f t="shared" si="266"/>
        <v>0</v>
      </c>
      <c r="AS852" s="212">
        <f t="shared" si="267"/>
        <v>0</v>
      </c>
      <c r="AT852" s="213">
        <f t="shared" si="268"/>
        <v>0</v>
      </c>
      <c r="AU852" s="7"/>
      <c r="AV852" s="7"/>
      <c r="AW852" s="214"/>
      <c r="AX852" s="214"/>
      <c r="AY852" s="7"/>
      <c r="AZ852" s="7"/>
      <c r="BA852" s="7"/>
      <c r="BB852" s="7"/>
      <c r="BC852" s="7"/>
      <c r="BD852" s="7"/>
    </row>
    <row r="853" spans="1:56" ht="15.75" customHeight="1" x14ac:dyDescent="0.25">
      <c r="A853" s="218">
        <v>9805</v>
      </c>
      <c r="B853" s="220" t="s">
        <v>887</v>
      </c>
      <c r="C853" s="265"/>
      <c r="D853" s="265"/>
      <c r="E853" s="265"/>
      <c r="F853" s="265"/>
      <c r="G853" s="265"/>
      <c r="H853" s="265"/>
      <c r="I853" s="265"/>
      <c r="J853" s="265"/>
      <c r="K853" s="265"/>
      <c r="L853" s="264"/>
      <c r="M853" s="196" t="s">
        <v>56</v>
      </c>
      <c r="N853" s="222">
        <f t="shared" si="264"/>
        <v>9805</v>
      </c>
      <c r="O853" s="250">
        <v>0</v>
      </c>
      <c r="P853" s="257">
        <v>0</v>
      </c>
      <c r="Q853" s="459"/>
      <c r="R853" s="251"/>
      <c r="S853" s="260">
        <f t="shared" si="273"/>
        <v>0</v>
      </c>
      <c r="T853" s="253">
        <f t="shared" si="269"/>
        <v>0</v>
      </c>
      <c r="U853" s="196"/>
      <c r="V853" s="225">
        <v>0</v>
      </c>
      <c r="W853" s="226">
        <v>0</v>
      </c>
      <c r="X853" s="254">
        <v>0</v>
      </c>
      <c r="Y853" s="255">
        <v>0</v>
      </c>
      <c r="Z853" s="254">
        <v>0</v>
      </c>
      <c r="AA853" s="256">
        <v>0</v>
      </c>
      <c r="AB853" s="196"/>
      <c r="AC853" s="250">
        <v>0</v>
      </c>
      <c r="AD853" s="257">
        <v>0</v>
      </c>
      <c r="AE853" s="459"/>
      <c r="AF853" s="251"/>
      <c r="AG853" s="260">
        <f t="shared" si="274"/>
        <v>0</v>
      </c>
      <c r="AH853" s="253">
        <f t="shared" si="271"/>
        <v>0</v>
      </c>
      <c r="AI853" s="196"/>
      <c r="AJ853" s="229">
        <f>+N853</f>
        <v>9805</v>
      </c>
      <c r="AK853" s="233">
        <v>0</v>
      </c>
      <c r="AL853" s="234">
        <v>0</v>
      </c>
      <c r="AM853" s="201">
        <f t="shared" si="272"/>
        <v>0</v>
      </c>
      <c r="AN853" s="209">
        <f t="shared" si="272"/>
        <v>0</v>
      </c>
      <c r="AO853" s="242">
        <f t="shared" si="275"/>
        <v>0</v>
      </c>
      <c r="AP853" s="210">
        <f t="shared" si="270"/>
        <v>0</v>
      </c>
      <c r="AQ853" s="7"/>
      <c r="AR853" s="211">
        <f>+ROUND(+SUM(AK853-AL853)-SUM(O853-P853)-SUM(V853-W853)-SUM(AC853-AD853),2)</f>
        <v>0</v>
      </c>
      <c r="AS853" s="212">
        <f>+ROUND(+SUM(AM853-AN853)-SUM(Q853-R853)-SUM(X853-Y853)-SUM(AE853-AF853),2)</f>
        <v>0</v>
      </c>
      <c r="AT853" s="213">
        <f>+ROUND(+SUM(AO853-AP853)-SUM(S853-T853)-SUM(Z853-AA853)-SUM(AG853-AH853),2)</f>
        <v>0</v>
      </c>
      <c r="AU853" s="7"/>
      <c r="AV853" s="7"/>
      <c r="AW853" s="214"/>
      <c r="AX853" s="214"/>
      <c r="AY853" s="7"/>
      <c r="AZ853" s="7"/>
      <c r="BA853" s="7"/>
      <c r="BB853" s="7"/>
      <c r="BC853" s="7"/>
      <c r="BD853" s="7"/>
    </row>
    <row r="854" spans="1:56" ht="15.75" customHeight="1" x14ac:dyDescent="0.25">
      <c r="A854" s="218">
        <v>9806</v>
      </c>
      <c r="B854" s="220" t="s">
        <v>888</v>
      </c>
      <c r="C854" s="265"/>
      <c r="D854" s="265"/>
      <c r="E854" s="265"/>
      <c r="F854" s="265"/>
      <c r="G854" s="265"/>
      <c r="H854" s="265"/>
      <c r="I854" s="265"/>
      <c r="J854" s="265"/>
      <c r="K854" s="265"/>
      <c r="L854" s="264"/>
      <c r="M854" s="196" t="s">
        <v>56</v>
      </c>
      <c r="N854" s="222">
        <f t="shared" si="264"/>
        <v>9806</v>
      </c>
      <c r="O854" s="250">
        <v>0</v>
      </c>
      <c r="P854" s="257">
        <v>0</v>
      </c>
      <c r="Q854" s="459"/>
      <c r="R854" s="251"/>
      <c r="S854" s="260">
        <f t="shared" si="273"/>
        <v>0</v>
      </c>
      <c r="T854" s="253">
        <f t="shared" si="269"/>
        <v>0</v>
      </c>
      <c r="U854" s="196"/>
      <c r="V854" s="225">
        <v>0</v>
      </c>
      <c r="W854" s="226">
        <v>0</v>
      </c>
      <c r="X854" s="254">
        <v>0</v>
      </c>
      <c r="Y854" s="255">
        <v>0</v>
      </c>
      <c r="Z854" s="254">
        <v>0</v>
      </c>
      <c r="AA854" s="256">
        <v>0</v>
      </c>
      <c r="AB854" s="196"/>
      <c r="AC854" s="250">
        <v>0</v>
      </c>
      <c r="AD854" s="257">
        <v>0</v>
      </c>
      <c r="AE854" s="459"/>
      <c r="AF854" s="251"/>
      <c r="AG854" s="260">
        <f t="shared" si="274"/>
        <v>0</v>
      </c>
      <c r="AH854" s="253">
        <f t="shared" si="271"/>
        <v>0</v>
      </c>
      <c r="AI854" s="196"/>
      <c r="AJ854" s="229">
        <f>+N854</f>
        <v>9806</v>
      </c>
      <c r="AK854" s="233">
        <v>0</v>
      </c>
      <c r="AL854" s="234">
        <v>0</v>
      </c>
      <c r="AM854" s="201">
        <f t="shared" si="272"/>
        <v>0</v>
      </c>
      <c r="AN854" s="209">
        <f t="shared" si="272"/>
        <v>0</v>
      </c>
      <c r="AO854" s="242">
        <f t="shared" si="275"/>
        <v>0</v>
      </c>
      <c r="AP854" s="210">
        <f t="shared" si="270"/>
        <v>0</v>
      </c>
      <c r="AQ854" s="7"/>
      <c r="AR854" s="211">
        <f>+ROUND(+SUM(AK854-AL854)-SUM(O854-P854)-SUM(V854-W854)-SUM(AC854-AD854),2)</f>
        <v>0</v>
      </c>
      <c r="AS854" s="212">
        <f>+ROUND(+SUM(AM854-AN854)-SUM(Q854-R854)-SUM(X854-Y854)-SUM(AE854-AF854),2)</f>
        <v>0</v>
      </c>
      <c r="AT854" s="213">
        <f>+ROUND(+SUM(AO854-AP854)-SUM(S854-T854)-SUM(Z854-AA854)-SUM(AG854-AH854),2)</f>
        <v>0</v>
      </c>
      <c r="AU854" s="7"/>
      <c r="AV854" s="7"/>
      <c r="AW854" s="214"/>
      <c r="AX854" s="214"/>
      <c r="AY854" s="7"/>
      <c r="AZ854" s="7"/>
      <c r="BA854" s="7"/>
      <c r="BB854" s="7"/>
      <c r="BC854" s="7"/>
      <c r="BD854" s="7"/>
    </row>
    <row r="855" spans="1:56" ht="15.75" customHeight="1" x14ac:dyDescent="0.25">
      <c r="A855" s="218">
        <v>9808</v>
      </c>
      <c r="B855" s="220" t="s">
        <v>889</v>
      </c>
      <c r="C855" s="265"/>
      <c r="D855" s="265"/>
      <c r="E855" s="265"/>
      <c r="F855" s="265"/>
      <c r="G855" s="265"/>
      <c r="H855" s="265"/>
      <c r="I855" s="265"/>
      <c r="J855" s="265"/>
      <c r="K855" s="265"/>
      <c r="L855" s="264"/>
      <c r="M855" s="196" t="s">
        <v>56</v>
      </c>
      <c r="N855" s="222">
        <f t="shared" si="264"/>
        <v>9808</v>
      </c>
      <c r="O855" s="250">
        <v>0</v>
      </c>
      <c r="P855" s="257">
        <v>0</v>
      </c>
      <c r="Q855" s="459"/>
      <c r="R855" s="251"/>
      <c r="S855" s="260">
        <f t="shared" si="273"/>
        <v>0</v>
      </c>
      <c r="T855" s="253">
        <f t="shared" si="269"/>
        <v>0</v>
      </c>
      <c r="U855" s="196"/>
      <c r="V855" s="225">
        <v>0</v>
      </c>
      <c r="W855" s="226">
        <v>0</v>
      </c>
      <c r="X855" s="254">
        <v>-33690505.189999998</v>
      </c>
      <c r="Y855" s="255">
        <v>0</v>
      </c>
      <c r="Z855" s="254">
        <v>-33690505.189999998</v>
      </c>
      <c r="AA855" s="256">
        <v>0</v>
      </c>
      <c r="AB855" s="196"/>
      <c r="AC855" s="250">
        <v>0</v>
      </c>
      <c r="AD855" s="257">
        <v>0</v>
      </c>
      <c r="AE855" s="459"/>
      <c r="AF855" s="251"/>
      <c r="AG855" s="260">
        <f t="shared" si="274"/>
        <v>0</v>
      </c>
      <c r="AH855" s="253">
        <f t="shared" si="271"/>
        <v>0</v>
      </c>
      <c r="AI855" s="196"/>
      <c r="AJ855" s="229">
        <f>+N855</f>
        <v>9808</v>
      </c>
      <c r="AK855" s="233">
        <v>0</v>
      </c>
      <c r="AL855" s="234">
        <v>0</v>
      </c>
      <c r="AM855" s="201">
        <f t="shared" si="272"/>
        <v>-33690505.189999998</v>
      </c>
      <c r="AN855" s="209">
        <f t="shared" si="272"/>
        <v>0</v>
      </c>
      <c r="AO855" s="242">
        <f t="shared" si="275"/>
        <v>-33690505.189999998</v>
      </c>
      <c r="AP855" s="210">
        <f t="shared" si="270"/>
        <v>0</v>
      </c>
      <c r="AQ855" s="7"/>
      <c r="AR855" s="211">
        <f>+ROUND(+SUM(AK855-AL855)-SUM(O855-P855)-SUM(V855-W855)-SUM(AC855-AD855),2)</f>
        <v>0</v>
      </c>
      <c r="AS855" s="212">
        <f>+ROUND(+SUM(AM855-AN855)-SUM(Q855-R855)-SUM(X855-Y855)-SUM(AE855-AF855),2)</f>
        <v>0</v>
      </c>
      <c r="AT855" s="213">
        <f>+ROUND(+SUM(AO855-AP855)-SUM(S855-T855)-SUM(Z855-AA855)-SUM(AG855-AH855),2)</f>
        <v>0</v>
      </c>
      <c r="AU855" s="7"/>
      <c r="AV855" s="7"/>
      <c r="AW855" s="214"/>
      <c r="AX855" s="214"/>
      <c r="AY855" s="7"/>
      <c r="AZ855" s="7"/>
      <c r="BA855" s="7"/>
      <c r="BB855" s="7"/>
      <c r="BC855" s="7"/>
      <c r="BD855" s="7"/>
    </row>
    <row r="856" spans="1:56" ht="15.75" customHeight="1" x14ac:dyDescent="0.25">
      <c r="A856" s="218">
        <v>9809</v>
      </c>
      <c r="B856" s="220" t="s">
        <v>890</v>
      </c>
      <c r="C856" s="265"/>
      <c r="D856" s="265"/>
      <c r="E856" s="265"/>
      <c r="F856" s="265"/>
      <c r="G856" s="265"/>
      <c r="H856" s="265"/>
      <c r="I856" s="265"/>
      <c r="J856" s="265"/>
      <c r="K856" s="265"/>
      <c r="L856" s="264"/>
      <c r="M856" s="196" t="s">
        <v>56</v>
      </c>
      <c r="N856" s="222">
        <f t="shared" si="264"/>
        <v>9809</v>
      </c>
      <c r="O856" s="250">
        <v>0</v>
      </c>
      <c r="P856" s="257">
        <v>0</v>
      </c>
      <c r="Q856" s="459"/>
      <c r="R856" s="251"/>
      <c r="S856" s="260">
        <f t="shared" si="273"/>
        <v>0</v>
      </c>
      <c r="T856" s="253">
        <f t="shared" si="269"/>
        <v>0</v>
      </c>
      <c r="U856" s="196"/>
      <c r="V856" s="225">
        <v>0</v>
      </c>
      <c r="W856" s="226">
        <v>0</v>
      </c>
      <c r="X856" s="254">
        <v>-12833994.32</v>
      </c>
      <c r="Y856" s="255">
        <v>0</v>
      </c>
      <c r="Z856" s="254">
        <v>-12833994.32</v>
      </c>
      <c r="AA856" s="256">
        <v>0</v>
      </c>
      <c r="AB856" s="196"/>
      <c r="AC856" s="250">
        <v>0</v>
      </c>
      <c r="AD856" s="257">
        <v>0</v>
      </c>
      <c r="AE856" s="459"/>
      <c r="AF856" s="251"/>
      <c r="AG856" s="260">
        <f t="shared" si="274"/>
        <v>0</v>
      </c>
      <c r="AH856" s="253">
        <f t="shared" si="271"/>
        <v>0</v>
      </c>
      <c r="AI856" s="196"/>
      <c r="AJ856" s="229">
        <f>+N856</f>
        <v>9809</v>
      </c>
      <c r="AK856" s="233">
        <v>0</v>
      </c>
      <c r="AL856" s="234">
        <v>0</v>
      </c>
      <c r="AM856" s="201">
        <f t="shared" si="272"/>
        <v>-12833994.32</v>
      </c>
      <c r="AN856" s="209">
        <f t="shared" si="272"/>
        <v>0</v>
      </c>
      <c r="AO856" s="242">
        <f t="shared" si="275"/>
        <v>-12833994.32</v>
      </c>
      <c r="AP856" s="210">
        <f t="shared" si="270"/>
        <v>0</v>
      </c>
      <c r="AQ856" s="7"/>
      <c r="AR856" s="211">
        <f>+ROUND(+SUM(AK856-AL856)-SUM(O856-P856)-SUM(V856-W856)-SUM(AC856-AD856),2)</f>
        <v>0</v>
      </c>
      <c r="AS856" s="212">
        <f>+ROUND(+SUM(AM856-AN856)-SUM(Q856-R856)-SUM(X856-Y856)-SUM(AE856-AF856),2)</f>
        <v>0</v>
      </c>
      <c r="AT856" s="213">
        <f>+ROUND(+SUM(AO856-AP856)-SUM(S856-T856)-SUM(Z856-AA856)-SUM(AG856-AH856),2)</f>
        <v>0</v>
      </c>
      <c r="AU856" s="7"/>
      <c r="AV856" s="7"/>
      <c r="AW856" s="214"/>
      <c r="AX856" s="214"/>
      <c r="AY856" s="7"/>
      <c r="AZ856" s="7"/>
      <c r="BA856" s="7"/>
      <c r="BB856" s="7"/>
      <c r="BC856" s="7"/>
      <c r="BD856" s="7"/>
    </row>
    <row r="857" spans="1:56" ht="15.75" customHeight="1" x14ac:dyDescent="0.25">
      <c r="A857" s="218">
        <v>9860</v>
      </c>
      <c r="B857" s="220" t="s">
        <v>891</v>
      </c>
      <c r="C857" s="265"/>
      <c r="D857" s="265"/>
      <c r="E857" s="265"/>
      <c r="F857" s="265"/>
      <c r="G857" s="265"/>
      <c r="H857" s="265"/>
      <c r="I857" s="265"/>
      <c r="J857" s="265"/>
      <c r="K857" s="265"/>
      <c r="L857" s="264"/>
      <c r="M857" s="196" t="s">
        <v>56</v>
      </c>
      <c r="N857" s="222">
        <f t="shared" si="264"/>
        <v>9860</v>
      </c>
      <c r="O857" s="250">
        <v>0</v>
      </c>
      <c r="P857" s="257">
        <v>0</v>
      </c>
      <c r="Q857" s="459"/>
      <c r="R857" s="251"/>
      <c r="S857" s="260">
        <f t="shared" si="273"/>
        <v>0</v>
      </c>
      <c r="T857" s="253">
        <f t="shared" si="269"/>
        <v>0</v>
      </c>
      <c r="U857" s="196"/>
      <c r="V857" s="225">
        <v>0</v>
      </c>
      <c r="W857" s="226">
        <v>0</v>
      </c>
      <c r="X857" s="254">
        <v>0</v>
      </c>
      <c r="Y857" s="255">
        <v>0</v>
      </c>
      <c r="Z857" s="254">
        <v>0</v>
      </c>
      <c r="AA857" s="256">
        <v>0</v>
      </c>
      <c r="AB857" s="196"/>
      <c r="AC857" s="250">
        <v>0</v>
      </c>
      <c r="AD857" s="257">
        <v>0</v>
      </c>
      <c r="AE857" s="459"/>
      <c r="AF857" s="251"/>
      <c r="AG857" s="260">
        <f t="shared" si="274"/>
        <v>0</v>
      </c>
      <c r="AH857" s="253">
        <f t="shared" si="271"/>
        <v>0</v>
      </c>
      <c r="AI857" s="196"/>
      <c r="AJ857" s="229">
        <f>+N857</f>
        <v>9860</v>
      </c>
      <c r="AK857" s="233">
        <v>0</v>
      </c>
      <c r="AL857" s="234">
        <v>0</v>
      </c>
      <c r="AM857" s="201">
        <f t="shared" si="272"/>
        <v>0</v>
      </c>
      <c r="AN857" s="209">
        <f t="shared" si="272"/>
        <v>0</v>
      </c>
      <c r="AO857" s="242">
        <f t="shared" si="275"/>
        <v>0</v>
      </c>
      <c r="AP857" s="210">
        <f t="shared" si="270"/>
        <v>0</v>
      </c>
      <c r="AQ857" s="7"/>
      <c r="AR857" s="211">
        <f>+ROUND(+SUM(AK857-AL857)-SUM(O857-P857)-SUM(V857-W857)-SUM(AC857-AD857),2)</f>
        <v>0</v>
      </c>
      <c r="AS857" s="212">
        <f>+ROUND(+SUM(AM857-AN857)-SUM(Q857-R857)-SUM(X857-Y857)-SUM(AE857-AF857),2)</f>
        <v>0</v>
      </c>
      <c r="AT857" s="213">
        <f>+ROUND(+SUM(AO857-AP857)-SUM(S857-T857)-SUM(Z857-AA857)-SUM(AG857-AH857),2)</f>
        <v>0</v>
      </c>
      <c r="AU857" s="7"/>
      <c r="AV857" s="7"/>
      <c r="AW857" s="214"/>
      <c r="AX857" s="214"/>
      <c r="AY857" s="7"/>
      <c r="AZ857" s="7"/>
      <c r="BA857" s="7"/>
      <c r="BB857" s="7"/>
      <c r="BC857" s="7"/>
      <c r="BD857" s="7"/>
    </row>
    <row r="858" spans="1:56" x14ac:dyDescent="0.25">
      <c r="A858" s="218">
        <v>9909</v>
      </c>
      <c r="B858" s="220" t="s">
        <v>892</v>
      </c>
      <c r="C858" s="220"/>
      <c r="D858" s="220"/>
      <c r="E858" s="220"/>
      <c r="F858" s="220"/>
      <c r="G858" s="220"/>
      <c r="H858" s="220"/>
      <c r="I858" s="220"/>
      <c r="J858" s="220"/>
      <c r="K858" s="220"/>
      <c r="L858" s="221"/>
      <c r="M858" s="196" t="s">
        <v>56</v>
      </c>
      <c r="N858" s="222">
        <f t="shared" si="264"/>
        <v>9909</v>
      </c>
      <c r="O858" s="223"/>
      <c r="P858" s="234">
        <v>0</v>
      </c>
      <c r="Q858" s="302"/>
      <c r="R858" s="199"/>
      <c r="S858" s="242">
        <f t="shared" si="273"/>
        <v>0</v>
      </c>
      <c r="T858" s="236">
        <v>0</v>
      </c>
      <c r="U858" s="196"/>
      <c r="V858" s="225">
        <v>0</v>
      </c>
      <c r="W858" s="226">
        <v>0</v>
      </c>
      <c r="X858" s="227">
        <v>0</v>
      </c>
      <c r="Y858" s="226">
        <v>0</v>
      </c>
      <c r="Z858" s="227">
        <v>0</v>
      </c>
      <c r="AA858" s="228">
        <v>0</v>
      </c>
      <c r="AB858" s="196"/>
      <c r="AC858" s="223"/>
      <c r="AD858" s="234">
        <v>0</v>
      </c>
      <c r="AE858" s="302"/>
      <c r="AF858" s="199"/>
      <c r="AG858" s="242">
        <f t="shared" si="274"/>
        <v>0</v>
      </c>
      <c r="AH858" s="236">
        <v>0</v>
      </c>
      <c r="AI858" s="196"/>
      <c r="AJ858" s="229">
        <f t="shared" si="263"/>
        <v>9909</v>
      </c>
      <c r="AK858" s="208">
        <f t="shared" ref="AK858:AK867" si="276">+ROUND(+O858+V858+AC858,2)</f>
        <v>0</v>
      </c>
      <c r="AL858" s="234">
        <v>0</v>
      </c>
      <c r="AM858" s="201">
        <f t="shared" si="272"/>
        <v>0</v>
      </c>
      <c r="AN858" s="209">
        <f t="shared" si="272"/>
        <v>0</v>
      </c>
      <c r="AO858" s="242">
        <f t="shared" si="275"/>
        <v>0</v>
      </c>
      <c r="AP858" s="301">
        <v>0</v>
      </c>
      <c r="AQ858" s="7"/>
      <c r="AR858" s="211">
        <f t="shared" si="266"/>
        <v>0</v>
      </c>
      <c r="AS858" s="212">
        <f t="shared" si="267"/>
        <v>0</v>
      </c>
      <c r="AT858" s="213">
        <f t="shared" si="268"/>
        <v>0</v>
      </c>
      <c r="AU858" s="7"/>
      <c r="AV858" s="243">
        <f t="shared" ref="AV858:AV867" si="277">+IF(OR(ROUND(P858,2)+ROUND(R858,2)&gt;+ROUND(O858,2)+ROUND(Q858,2),+ABS(ROUND(P858,2)+ROUND(R858,2))&gt;+ABS(ROUND(O858,2)+ROUND(Q858,2))),+(ROUND(P858,2)+ROUND(R858,2))-(ROUND(O858,2)+ROUND(Q858,2)),0)</f>
        <v>0</v>
      </c>
      <c r="AW858" s="214"/>
      <c r="AX858" s="243">
        <f t="shared" ref="AX858:AX867" si="278">+IF(OR(ROUND(AD858,2)+ROUND(AF858,2)&gt;+ROUND(AC858,2)+ROUND(AE858,2),+ABS(ROUND(AD858,2)+ROUND(AF858,2))&gt;+ABS(ROUND(AC858,2)+ROUND(AE858,2))),+(ROUND(AD858,2)+ROUND(AF858,2))-(ROUND(AC858,2)+ROUND(AE858,2)),0)</f>
        <v>0</v>
      </c>
      <c r="AY858" s="7"/>
      <c r="AZ858" s="7"/>
      <c r="BA858" s="7"/>
      <c r="BB858" s="7"/>
      <c r="BC858" s="7"/>
      <c r="BD858" s="7"/>
    </row>
    <row r="859" spans="1:56" x14ac:dyDescent="0.25">
      <c r="A859" s="218">
        <v>9911</v>
      </c>
      <c r="B859" s="220" t="s">
        <v>893</v>
      </c>
      <c r="C859" s="220"/>
      <c r="D859" s="220"/>
      <c r="E859" s="220"/>
      <c r="F859" s="220"/>
      <c r="G859" s="220"/>
      <c r="H859" s="220"/>
      <c r="I859" s="220"/>
      <c r="J859" s="220"/>
      <c r="K859" s="220"/>
      <c r="L859" s="221"/>
      <c r="M859" s="196" t="s">
        <v>56</v>
      </c>
      <c r="N859" s="222">
        <f t="shared" si="264"/>
        <v>9911</v>
      </c>
      <c r="O859" s="223"/>
      <c r="P859" s="234">
        <v>0</v>
      </c>
      <c r="Q859" s="302"/>
      <c r="R859" s="199"/>
      <c r="S859" s="242">
        <f t="shared" si="273"/>
        <v>0</v>
      </c>
      <c r="T859" s="236">
        <v>0</v>
      </c>
      <c r="U859" s="196"/>
      <c r="V859" s="225">
        <v>0</v>
      </c>
      <c r="W859" s="226">
        <v>0</v>
      </c>
      <c r="X859" s="227">
        <v>0</v>
      </c>
      <c r="Y859" s="226">
        <v>0</v>
      </c>
      <c r="Z859" s="227">
        <v>0</v>
      </c>
      <c r="AA859" s="228">
        <v>0</v>
      </c>
      <c r="AB859" s="196"/>
      <c r="AC859" s="223"/>
      <c r="AD859" s="234">
        <v>0</v>
      </c>
      <c r="AE859" s="302"/>
      <c r="AF859" s="199"/>
      <c r="AG859" s="242">
        <f t="shared" si="274"/>
        <v>0</v>
      </c>
      <c r="AH859" s="236">
        <v>0</v>
      </c>
      <c r="AI859" s="196"/>
      <c r="AJ859" s="229">
        <f t="shared" si="263"/>
        <v>9911</v>
      </c>
      <c r="AK859" s="208">
        <f t="shared" si="276"/>
        <v>0</v>
      </c>
      <c r="AL859" s="234">
        <v>0</v>
      </c>
      <c r="AM859" s="201">
        <f t="shared" si="272"/>
        <v>0</v>
      </c>
      <c r="AN859" s="209">
        <f t="shared" si="272"/>
        <v>0</v>
      </c>
      <c r="AO859" s="242">
        <f t="shared" si="275"/>
        <v>0</v>
      </c>
      <c r="AP859" s="301">
        <v>0</v>
      </c>
      <c r="AQ859" s="7"/>
      <c r="AR859" s="211">
        <f t="shared" si="266"/>
        <v>0</v>
      </c>
      <c r="AS859" s="212">
        <f t="shared" si="267"/>
        <v>0</v>
      </c>
      <c r="AT859" s="213">
        <f t="shared" si="268"/>
        <v>0</v>
      </c>
      <c r="AU859" s="7"/>
      <c r="AV859" s="243">
        <f t="shared" si="277"/>
        <v>0</v>
      </c>
      <c r="AW859" s="214"/>
      <c r="AX859" s="243">
        <f t="shared" si="278"/>
        <v>0</v>
      </c>
      <c r="AY859" s="7"/>
      <c r="AZ859" s="7"/>
      <c r="BA859" s="7"/>
      <c r="BB859" s="7"/>
      <c r="BC859" s="7"/>
      <c r="BD859" s="7"/>
    </row>
    <row r="860" spans="1:56" x14ac:dyDescent="0.25">
      <c r="A860" s="218">
        <v>9912</v>
      </c>
      <c r="B860" s="220" t="s">
        <v>894</v>
      </c>
      <c r="C860" s="220"/>
      <c r="D860" s="220"/>
      <c r="E860" s="220"/>
      <c r="F860" s="220"/>
      <c r="G860" s="220"/>
      <c r="H860" s="220"/>
      <c r="I860" s="220"/>
      <c r="J860" s="220"/>
      <c r="K860" s="220"/>
      <c r="L860" s="221"/>
      <c r="M860" s="196" t="s">
        <v>56</v>
      </c>
      <c r="N860" s="222">
        <f t="shared" si="264"/>
        <v>9912</v>
      </c>
      <c r="O860" s="223"/>
      <c r="P860" s="234">
        <v>0</v>
      </c>
      <c r="Q860" s="302"/>
      <c r="R860" s="199"/>
      <c r="S860" s="242">
        <f t="shared" si="273"/>
        <v>0</v>
      </c>
      <c r="T860" s="236">
        <v>0</v>
      </c>
      <c r="U860" s="196"/>
      <c r="V860" s="225">
        <v>0</v>
      </c>
      <c r="W860" s="226">
        <v>0</v>
      </c>
      <c r="X860" s="227">
        <v>0</v>
      </c>
      <c r="Y860" s="226">
        <v>0</v>
      </c>
      <c r="Z860" s="227">
        <v>0</v>
      </c>
      <c r="AA860" s="228">
        <v>0</v>
      </c>
      <c r="AB860" s="196"/>
      <c r="AC860" s="223"/>
      <c r="AD860" s="234">
        <v>0</v>
      </c>
      <c r="AE860" s="302"/>
      <c r="AF860" s="199"/>
      <c r="AG860" s="242">
        <f t="shared" si="274"/>
        <v>0</v>
      </c>
      <c r="AH860" s="236">
        <v>0</v>
      </c>
      <c r="AI860" s="196"/>
      <c r="AJ860" s="229">
        <f t="shared" si="263"/>
        <v>9912</v>
      </c>
      <c r="AK860" s="208">
        <f t="shared" si="276"/>
        <v>0</v>
      </c>
      <c r="AL860" s="234">
        <v>0</v>
      </c>
      <c r="AM860" s="201">
        <f t="shared" si="272"/>
        <v>0</v>
      </c>
      <c r="AN860" s="209">
        <f t="shared" si="272"/>
        <v>0</v>
      </c>
      <c r="AO860" s="242">
        <f t="shared" si="275"/>
        <v>0</v>
      </c>
      <c r="AP860" s="301">
        <v>0</v>
      </c>
      <c r="AQ860" s="7"/>
      <c r="AR860" s="211">
        <f t="shared" si="266"/>
        <v>0</v>
      </c>
      <c r="AS860" s="212">
        <f t="shared" si="267"/>
        <v>0</v>
      </c>
      <c r="AT860" s="213">
        <f t="shared" si="268"/>
        <v>0</v>
      </c>
      <c r="AU860" s="7"/>
      <c r="AV860" s="243">
        <f t="shared" si="277"/>
        <v>0</v>
      </c>
      <c r="AW860" s="214"/>
      <c r="AX860" s="243">
        <f t="shared" si="278"/>
        <v>0</v>
      </c>
      <c r="AY860" s="7"/>
      <c r="AZ860" s="7"/>
      <c r="BA860" s="7"/>
      <c r="BB860" s="7"/>
      <c r="BC860" s="7"/>
      <c r="BD860" s="7"/>
    </row>
    <row r="861" spans="1:56" x14ac:dyDescent="0.25">
      <c r="A861" s="218">
        <v>9913</v>
      </c>
      <c r="B861" s="220" t="s">
        <v>895</v>
      </c>
      <c r="C861" s="220"/>
      <c r="D861" s="220"/>
      <c r="E861" s="220"/>
      <c r="F861" s="220"/>
      <c r="G861" s="220"/>
      <c r="H861" s="220"/>
      <c r="I861" s="220"/>
      <c r="J861" s="220"/>
      <c r="K861" s="220"/>
      <c r="L861" s="221"/>
      <c r="M861" s="196" t="s">
        <v>56</v>
      </c>
      <c r="N861" s="222">
        <f t="shared" si="264"/>
        <v>9913</v>
      </c>
      <c r="O861" s="223"/>
      <c r="P861" s="234">
        <v>0</v>
      </c>
      <c r="Q861" s="302"/>
      <c r="R861" s="199"/>
      <c r="S861" s="242">
        <f t="shared" si="273"/>
        <v>0</v>
      </c>
      <c r="T861" s="236">
        <v>0</v>
      </c>
      <c r="U861" s="196"/>
      <c r="V861" s="225">
        <v>0</v>
      </c>
      <c r="W861" s="226">
        <v>0</v>
      </c>
      <c r="X861" s="227">
        <v>0</v>
      </c>
      <c r="Y861" s="226">
        <v>0</v>
      </c>
      <c r="Z861" s="227">
        <v>0</v>
      </c>
      <c r="AA861" s="228">
        <v>0</v>
      </c>
      <c r="AB861" s="196"/>
      <c r="AC861" s="223"/>
      <c r="AD861" s="234">
        <v>0</v>
      </c>
      <c r="AE861" s="302"/>
      <c r="AF861" s="199"/>
      <c r="AG861" s="242">
        <f t="shared" si="274"/>
        <v>0</v>
      </c>
      <c r="AH861" s="236">
        <v>0</v>
      </c>
      <c r="AI861" s="196"/>
      <c r="AJ861" s="229">
        <f t="shared" si="263"/>
        <v>9913</v>
      </c>
      <c r="AK861" s="208">
        <f t="shared" si="276"/>
        <v>0</v>
      </c>
      <c r="AL861" s="234">
        <v>0</v>
      </c>
      <c r="AM861" s="201">
        <f t="shared" si="272"/>
        <v>0</v>
      </c>
      <c r="AN861" s="209">
        <f t="shared" si="272"/>
        <v>0</v>
      </c>
      <c r="AO861" s="242">
        <f t="shared" si="275"/>
        <v>0</v>
      </c>
      <c r="AP861" s="301">
        <v>0</v>
      </c>
      <c r="AQ861" s="7"/>
      <c r="AR861" s="211">
        <f t="shared" si="266"/>
        <v>0</v>
      </c>
      <c r="AS861" s="212">
        <f t="shared" si="267"/>
        <v>0</v>
      </c>
      <c r="AT861" s="213">
        <f t="shared" si="268"/>
        <v>0</v>
      </c>
      <c r="AU861" s="7"/>
      <c r="AV861" s="243">
        <f t="shared" si="277"/>
        <v>0</v>
      </c>
      <c r="AW861" s="214"/>
      <c r="AX861" s="243">
        <f t="shared" si="278"/>
        <v>0</v>
      </c>
      <c r="AY861" s="7"/>
      <c r="AZ861" s="7"/>
      <c r="BA861" s="7"/>
      <c r="BB861" s="7"/>
      <c r="BC861" s="7"/>
      <c r="BD861" s="7"/>
    </row>
    <row r="862" spans="1:56" x14ac:dyDescent="0.25">
      <c r="A862" s="218">
        <v>9914</v>
      </c>
      <c r="B862" s="220" t="s">
        <v>896</v>
      </c>
      <c r="C862" s="220"/>
      <c r="D862" s="220"/>
      <c r="E862" s="220"/>
      <c r="F862" s="220"/>
      <c r="G862" s="220"/>
      <c r="H862" s="220"/>
      <c r="I862" s="220"/>
      <c r="J862" s="220"/>
      <c r="K862" s="220"/>
      <c r="L862" s="221"/>
      <c r="M862" s="196" t="s">
        <v>56</v>
      </c>
      <c r="N862" s="222">
        <f t="shared" si="264"/>
        <v>9914</v>
      </c>
      <c r="O862" s="223"/>
      <c r="P862" s="234">
        <v>0</v>
      </c>
      <c r="Q862" s="302"/>
      <c r="R862" s="199"/>
      <c r="S862" s="242">
        <f t="shared" si="273"/>
        <v>0</v>
      </c>
      <c r="T862" s="236">
        <v>0</v>
      </c>
      <c r="U862" s="196"/>
      <c r="V862" s="225">
        <v>0</v>
      </c>
      <c r="W862" s="226">
        <v>0</v>
      </c>
      <c r="X862" s="227">
        <v>0</v>
      </c>
      <c r="Y862" s="226">
        <v>0</v>
      </c>
      <c r="Z862" s="227">
        <v>0</v>
      </c>
      <c r="AA862" s="228">
        <v>0</v>
      </c>
      <c r="AB862" s="196"/>
      <c r="AC862" s="223"/>
      <c r="AD862" s="234">
        <v>0</v>
      </c>
      <c r="AE862" s="302"/>
      <c r="AF862" s="199"/>
      <c r="AG862" s="242">
        <f t="shared" si="274"/>
        <v>0</v>
      </c>
      <c r="AH862" s="236">
        <v>0</v>
      </c>
      <c r="AI862" s="196"/>
      <c r="AJ862" s="229">
        <f t="shared" si="263"/>
        <v>9914</v>
      </c>
      <c r="AK862" s="208">
        <f t="shared" si="276"/>
        <v>0</v>
      </c>
      <c r="AL862" s="234">
        <v>0</v>
      </c>
      <c r="AM862" s="201">
        <f t="shared" si="272"/>
        <v>0</v>
      </c>
      <c r="AN862" s="209">
        <f t="shared" si="272"/>
        <v>0</v>
      </c>
      <c r="AO862" s="242">
        <f t="shared" si="275"/>
        <v>0</v>
      </c>
      <c r="AP862" s="301">
        <v>0</v>
      </c>
      <c r="AQ862" s="7"/>
      <c r="AR862" s="211">
        <f t="shared" si="266"/>
        <v>0</v>
      </c>
      <c r="AS862" s="212">
        <f t="shared" si="267"/>
        <v>0</v>
      </c>
      <c r="AT862" s="213">
        <f t="shared" si="268"/>
        <v>0</v>
      </c>
      <c r="AU862" s="7"/>
      <c r="AV862" s="243">
        <f t="shared" si="277"/>
        <v>0</v>
      </c>
      <c r="AW862" s="214"/>
      <c r="AX862" s="243">
        <f t="shared" si="278"/>
        <v>0</v>
      </c>
      <c r="AY862" s="7"/>
      <c r="AZ862" s="7"/>
      <c r="BA862" s="7"/>
      <c r="BB862" s="7"/>
      <c r="BC862" s="7"/>
      <c r="BD862" s="7"/>
    </row>
    <row r="863" spans="1:56" x14ac:dyDescent="0.25">
      <c r="A863" s="218">
        <v>9915</v>
      </c>
      <c r="B863" s="220" t="s">
        <v>897</v>
      </c>
      <c r="C863" s="220"/>
      <c r="D863" s="220"/>
      <c r="E863" s="220"/>
      <c r="F863" s="220"/>
      <c r="G863" s="220"/>
      <c r="H863" s="220"/>
      <c r="I863" s="220"/>
      <c r="J863" s="220"/>
      <c r="K863" s="220"/>
      <c r="L863" s="221"/>
      <c r="M863" s="196" t="s">
        <v>56</v>
      </c>
      <c r="N863" s="222">
        <f t="shared" si="264"/>
        <v>9915</v>
      </c>
      <c r="O863" s="223"/>
      <c r="P863" s="234">
        <v>0</v>
      </c>
      <c r="Q863" s="302"/>
      <c r="R863" s="199"/>
      <c r="S863" s="242">
        <f t="shared" si="273"/>
        <v>0</v>
      </c>
      <c r="T863" s="236">
        <v>0</v>
      </c>
      <c r="U863" s="196"/>
      <c r="V863" s="225">
        <v>0</v>
      </c>
      <c r="W863" s="226">
        <v>0</v>
      </c>
      <c r="X863" s="227">
        <v>0</v>
      </c>
      <c r="Y863" s="226">
        <v>0</v>
      </c>
      <c r="Z863" s="227">
        <v>0</v>
      </c>
      <c r="AA863" s="228">
        <v>0</v>
      </c>
      <c r="AB863" s="196"/>
      <c r="AC863" s="223"/>
      <c r="AD863" s="234">
        <v>0</v>
      </c>
      <c r="AE863" s="302"/>
      <c r="AF863" s="199"/>
      <c r="AG863" s="242">
        <f t="shared" si="274"/>
        <v>0</v>
      </c>
      <c r="AH863" s="236">
        <v>0</v>
      </c>
      <c r="AI863" s="196"/>
      <c r="AJ863" s="229">
        <f t="shared" si="263"/>
        <v>9915</v>
      </c>
      <c r="AK863" s="208">
        <f t="shared" si="276"/>
        <v>0</v>
      </c>
      <c r="AL863" s="234">
        <v>0</v>
      </c>
      <c r="AM863" s="201">
        <f t="shared" si="272"/>
        <v>0</v>
      </c>
      <c r="AN863" s="209">
        <f t="shared" si="272"/>
        <v>0</v>
      </c>
      <c r="AO863" s="242">
        <f t="shared" si="275"/>
        <v>0</v>
      </c>
      <c r="AP863" s="301">
        <v>0</v>
      </c>
      <c r="AQ863" s="7"/>
      <c r="AR863" s="211">
        <f t="shared" si="266"/>
        <v>0</v>
      </c>
      <c r="AS863" s="212">
        <f t="shared" si="267"/>
        <v>0</v>
      </c>
      <c r="AT863" s="213">
        <f t="shared" si="268"/>
        <v>0</v>
      </c>
      <c r="AU863" s="7"/>
      <c r="AV863" s="243">
        <f t="shared" si="277"/>
        <v>0</v>
      </c>
      <c r="AW863" s="214"/>
      <c r="AX863" s="243">
        <f t="shared" si="278"/>
        <v>0</v>
      </c>
      <c r="AY863" s="7"/>
      <c r="AZ863" s="7"/>
      <c r="BA863" s="7"/>
      <c r="BB863" s="7"/>
      <c r="BC863" s="7"/>
      <c r="BD863" s="7"/>
    </row>
    <row r="864" spans="1:56" x14ac:dyDescent="0.25">
      <c r="A864" s="218">
        <v>9916</v>
      </c>
      <c r="B864" s="220" t="s">
        <v>898</v>
      </c>
      <c r="C864" s="220"/>
      <c r="D864" s="220"/>
      <c r="E864" s="220"/>
      <c r="F864" s="220"/>
      <c r="G864" s="220"/>
      <c r="H864" s="220"/>
      <c r="I864" s="220"/>
      <c r="J864" s="220"/>
      <c r="K864" s="220"/>
      <c r="L864" s="261"/>
      <c r="M864" s="196" t="s">
        <v>56</v>
      </c>
      <c r="N864" s="222">
        <f t="shared" si="264"/>
        <v>9916</v>
      </c>
      <c r="O864" s="259"/>
      <c r="P864" s="257">
        <v>0</v>
      </c>
      <c r="Q864" s="459"/>
      <c r="R864" s="199"/>
      <c r="S864" s="260">
        <f t="shared" si="273"/>
        <v>0</v>
      </c>
      <c r="T864" s="258">
        <v>0</v>
      </c>
      <c r="U864" s="196"/>
      <c r="V864" s="225">
        <v>0</v>
      </c>
      <c r="W864" s="226">
        <v>0</v>
      </c>
      <c r="X864" s="254">
        <v>0</v>
      </c>
      <c r="Y864" s="255">
        <v>0</v>
      </c>
      <c r="Z864" s="254">
        <v>0</v>
      </c>
      <c r="AA864" s="256">
        <v>0</v>
      </c>
      <c r="AB864" s="196"/>
      <c r="AC864" s="259"/>
      <c r="AD864" s="257">
        <v>0</v>
      </c>
      <c r="AE864" s="459"/>
      <c r="AF864" s="199"/>
      <c r="AG864" s="260">
        <f t="shared" si="274"/>
        <v>0</v>
      </c>
      <c r="AH864" s="258">
        <v>0</v>
      </c>
      <c r="AI864" s="196"/>
      <c r="AJ864" s="229">
        <f>+N864</f>
        <v>9916</v>
      </c>
      <c r="AK864" s="208">
        <f>+ROUND(+O864+V864+AC864,2)</f>
        <v>0</v>
      </c>
      <c r="AL864" s="234">
        <v>0</v>
      </c>
      <c r="AM864" s="201">
        <f t="shared" si="272"/>
        <v>0</v>
      </c>
      <c r="AN864" s="209">
        <f t="shared" si="272"/>
        <v>0</v>
      </c>
      <c r="AO864" s="242">
        <f t="shared" si="275"/>
        <v>0</v>
      </c>
      <c r="AP864" s="236">
        <v>0</v>
      </c>
      <c r="AQ864" s="7"/>
      <c r="AR864" s="211">
        <f>+ROUND(+SUM(AK864-AL864)-SUM(O864-P864)-SUM(V864-W864)-SUM(AC864-AD864),2)</f>
        <v>0</v>
      </c>
      <c r="AS864" s="212">
        <f>+ROUND(+SUM(AM864-AN864)-SUM(Q864-R864)-SUM(X864-Y864)-SUM(AE864-AF864),2)</f>
        <v>0</v>
      </c>
      <c r="AT864" s="213">
        <f>+ROUND(+SUM(AO864-AP864)-SUM(S864-T864)-SUM(Z864-AA864)-SUM(AG864-AH864),2)</f>
        <v>0</v>
      </c>
      <c r="AU864" s="7"/>
      <c r="AV864" s="243">
        <f t="shared" si="277"/>
        <v>0</v>
      </c>
      <c r="AW864" s="214"/>
      <c r="AX864" s="243">
        <f t="shared" si="278"/>
        <v>0</v>
      </c>
      <c r="AY864" s="7"/>
      <c r="AZ864" s="7"/>
      <c r="BA864" s="7"/>
      <c r="BB864" s="7"/>
      <c r="BC864" s="7"/>
      <c r="BD864" s="7"/>
    </row>
    <row r="865" spans="1:56" x14ac:dyDescent="0.25">
      <c r="A865" s="218">
        <v>9917</v>
      </c>
      <c r="B865" s="220" t="s">
        <v>899</v>
      </c>
      <c r="C865" s="220"/>
      <c r="D865" s="220"/>
      <c r="E865" s="220"/>
      <c r="F865" s="220"/>
      <c r="G865" s="220"/>
      <c r="H865" s="220"/>
      <c r="I865" s="220"/>
      <c r="J865" s="220"/>
      <c r="K865" s="220"/>
      <c r="L865" s="261"/>
      <c r="M865" s="196" t="s">
        <v>56</v>
      </c>
      <c r="N865" s="222">
        <f t="shared" si="264"/>
        <v>9917</v>
      </c>
      <c r="O865" s="259"/>
      <c r="P865" s="257">
        <v>0</v>
      </c>
      <c r="Q865" s="459"/>
      <c r="R865" s="199"/>
      <c r="S865" s="260">
        <f t="shared" si="273"/>
        <v>0</v>
      </c>
      <c r="T865" s="258">
        <v>0</v>
      </c>
      <c r="U865" s="196"/>
      <c r="V865" s="225">
        <v>0</v>
      </c>
      <c r="W865" s="226">
        <v>0</v>
      </c>
      <c r="X865" s="254">
        <v>0</v>
      </c>
      <c r="Y865" s="255">
        <v>0</v>
      </c>
      <c r="Z865" s="254">
        <v>0</v>
      </c>
      <c r="AA865" s="256">
        <v>0</v>
      </c>
      <c r="AB865" s="196"/>
      <c r="AC865" s="259"/>
      <c r="AD865" s="257">
        <v>0</v>
      </c>
      <c r="AE865" s="459"/>
      <c r="AF865" s="199"/>
      <c r="AG865" s="260">
        <f t="shared" si="274"/>
        <v>0</v>
      </c>
      <c r="AH865" s="258">
        <v>0</v>
      </c>
      <c r="AI865" s="196"/>
      <c r="AJ865" s="229">
        <f>+N865</f>
        <v>9917</v>
      </c>
      <c r="AK865" s="208">
        <f>+ROUND(+O865+V865+AC865,2)</f>
        <v>0</v>
      </c>
      <c r="AL865" s="234">
        <v>0</v>
      </c>
      <c r="AM865" s="201">
        <f>+ROUND(+Q865+X865+AE865,2)</f>
        <v>0</v>
      </c>
      <c r="AN865" s="209">
        <f>+ROUND(+R865+Y865+AF865,2)</f>
        <v>0</v>
      </c>
      <c r="AO865" s="242">
        <f t="shared" si="275"/>
        <v>0</v>
      </c>
      <c r="AP865" s="236">
        <v>0</v>
      </c>
      <c r="AQ865" s="7"/>
      <c r="AR865" s="211">
        <f>+ROUND(+SUM(AK865-AL865)-SUM(O865-P865)-SUM(V865-W865)-SUM(AC865-AD865),2)</f>
        <v>0</v>
      </c>
      <c r="AS865" s="212">
        <f>+ROUND(+SUM(AM865-AN865)-SUM(Q865-R865)-SUM(X865-Y865)-SUM(AE865-AF865),2)</f>
        <v>0</v>
      </c>
      <c r="AT865" s="213">
        <f>+ROUND(+SUM(AO865-AP865)-SUM(S865-T865)-SUM(Z865-AA865)-SUM(AG865-AH865),2)</f>
        <v>0</v>
      </c>
      <c r="AU865" s="7"/>
      <c r="AV865" s="243">
        <f t="shared" si="277"/>
        <v>0</v>
      </c>
      <c r="AW865" s="214"/>
      <c r="AX865" s="243">
        <f t="shared" si="278"/>
        <v>0</v>
      </c>
      <c r="AY865" s="7"/>
      <c r="AZ865" s="7"/>
      <c r="BA865" s="7"/>
      <c r="BB865" s="7"/>
      <c r="BC865" s="7"/>
      <c r="BD865" s="7"/>
    </row>
    <row r="866" spans="1:56" x14ac:dyDescent="0.25">
      <c r="A866" s="218">
        <v>9918</v>
      </c>
      <c r="B866" s="336" t="s">
        <v>900</v>
      </c>
      <c r="C866" s="220"/>
      <c r="D866" s="220"/>
      <c r="E866" s="220"/>
      <c r="F866" s="220"/>
      <c r="G866" s="220"/>
      <c r="H866" s="220"/>
      <c r="I866" s="220"/>
      <c r="J866" s="220"/>
      <c r="K866" s="220"/>
      <c r="L866" s="221"/>
      <c r="M866" s="196" t="s">
        <v>56</v>
      </c>
      <c r="N866" s="222">
        <f t="shared" si="264"/>
        <v>9918</v>
      </c>
      <c r="O866" s="223"/>
      <c r="P866" s="234">
        <v>0</v>
      </c>
      <c r="Q866" s="302"/>
      <c r="R866" s="199"/>
      <c r="S866" s="242">
        <f t="shared" si="273"/>
        <v>0</v>
      </c>
      <c r="T866" s="236">
        <v>0</v>
      </c>
      <c r="U866" s="196"/>
      <c r="V866" s="225">
        <v>0</v>
      </c>
      <c r="W866" s="226">
        <v>0</v>
      </c>
      <c r="X866" s="227">
        <v>0</v>
      </c>
      <c r="Y866" s="226">
        <v>0</v>
      </c>
      <c r="Z866" s="227">
        <v>0</v>
      </c>
      <c r="AA866" s="228">
        <v>0</v>
      </c>
      <c r="AB866" s="196"/>
      <c r="AC866" s="223"/>
      <c r="AD866" s="234">
        <v>0</v>
      </c>
      <c r="AE866" s="302"/>
      <c r="AF866" s="199"/>
      <c r="AG866" s="242">
        <f t="shared" si="274"/>
        <v>0</v>
      </c>
      <c r="AH866" s="236">
        <v>0</v>
      </c>
      <c r="AI866" s="196"/>
      <c r="AJ866" s="229">
        <f t="shared" si="263"/>
        <v>9918</v>
      </c>
      <c r="AK866" s="208">
        <f t="shared" si="276"/>
        <v>0</v>
      </c>
      <c r="AL866" s="234">
        <v>0</v>
      </c>
      <c r="AM866" s="201">
        <f t="shared" si="272"/>
        <v>0</v>
      </c>
      <c r="AN866" s="209">
        <f t="shared" si="272"/>
        <v>0</v>
      </c>
      <c r="AO866" s="242">
        <f t="shared" si="275"/>
        <v>0</v>
      </c>
      <c r="AP866" s="301">
        <v>0</v>
      </c>
      <c r="AQ866" s="7"/>
      <c r="AR866" s="211">
        <f t="shared" si="266"/>
        <v>0</v>
      </c>
      <c r="AS866" s="212">
        <f t="shared" si="267"/>
        <v>0</v>
      </c>
      <c r="AT866" s="213">
        <f t="shared" si="268"/>
        <v>0</v>
      </c>
      <c r="AU866" s="7"/>
      <c r="AV866" s="243">
        <f t="shared" si="277"/>
        <v>0</v>
      </c>
      <c r="AW866" s="214"/>
      <c r="AX866" s="243">
        <f t="shared" si="278"/>
        <v>0</v>
      </c>
      <c r="AY866" s="7"/>
      <c r="AZ866" s="7"/>
      <c r="BA866" s="7"/>
      <c r="BB866" s="7"/>
      <c r="BC866" s="7"/>
      <c r="BD866" s="7"/>
    </row>
    <row r="867" spans="1:56" x14ac:dyDescent="0.25">
      <c r="A867" s="218">
        <v>9919</v>
      </c>
      <c r="B867" s="336" t="s">
        <v>901</v>
      </c>
      <c r="C867" s="220"/>
      <c r="D867" s="220"/>
      <c r="E867" s="220"/>
      <c r="F867" s="220"/>
      <c r="G867" s="220"/>
      <c r="H867" s="220"/>
      <c r="I867" s="220"/>
      <c r="J867" s="220"/>
      <c r="K867" s="220"/>
      <c r="L867" s="221"/>
      <c r="M867" s="196" t="s">
        <v>56</v>
      </c>
      <c r="N867" s="222">
        <f t="shared" si="264"/>
        <v>9919</v>
      </c>
      <c r="O867" s="223"/>
      <c r="P867" s="234">
        <v>0</v>
      </c>
      <c r="Q867" s="302"/>
      <c r="R867" s="199"/>
      <c r="S867" s="242">
        <f t="shared" si="273"/>
        <v>0</v>
      </c>
      <c r="T867" s="236">
        <v>0</v>
      </c>
      <c r="U867" s="196"/>
      <c r="V867" s="225">
        <v>0</v>
      </c>
      <c r="W867" s="226">
        <v>0</v>
      </c>
      <c r="X867" s="227">
        <v>0</v>
      </c>
      <c r="Y867" s="226">
        <v>0</v>
      </c>
      <c r="Z867" s="227">
        <v>0</v>
      </c>
      <c r="AA867" s="228">
        <v>0</v>
      </c>
      <c r="AB867" s="196"/>
      <c r="AC867" s="223"/>
      <c r="AD867" s="234">
        <v>0</v>
      </c>
      <c r="AE867" s="302"/>
      <c r="AF867" s="199"/>
      <c r="AG867" s="242">
        <f t="shared" si="274"/>
        <v>0</v>
      </c>
      <c r="AH867" s="236">
        <v>0</v>
      </c>
      <c r="AI867" s="196"/>
      <c r="AJ867" s="229">
        <f t="shared" si="263"/>
        <v>9919</v>
      </c>
      <c r="AK867" s="208">
        <f t="shared" si="276"/>
        <v>0</v>
      </c>
      <c r="AL867" s="234">
        <v>0</v>
      </c>
      <c r="AM867" s="201">
        <f t="shared" si="272"/>
        <v>0</v>
      </c>
      <c r="AN867" s="209">
        <f t="shared" si="272"/>
        <v>0</v>
      </c>
      <c r="AO867" s="242">
        <f t="shared" si="275"/>
        <v>0</v>
      </c>
      <c r="AP867" s="301">
        <v>0</v>
      </c>
      <c r="AQ867" s="7"/>
      <c r="AR867" s="211">
        <f t="shared" si="266"/>
        <v>0</v>
      </c>
      <c r="AS867" s="212">
        <f t="shared" si="267"/>
        <v>0</v>
      </c>
      <c r="AT867" s="213">
        <f t="shared" si="268"/>
        <v>0</v>
      </c>
      <c r="AU867" s="7"/>
      <c r="AV867" s="243">
        <f t="shared" si="277"/>
        <v>0</v>
      </c>
      <c r="AW867" s="214"/>
      <c r="AX867" s="243">
        <f t="shared" si="278"/>
        <v>0</v>
      </c>
      <c r="AY867" s="7"/>
      <c r="AZ867" s="7"/>
      <c r="BA867" s="7"/>
      <c r="BB867" s="7"/>
      <c r="BC867" s="7"/>
      <c r="BD867" s="7"/>
    </row>
    <row r="868" spans="1:56" x14ac:dyDescent="0.25">
      <c r="A868" s="218">
        <v>9921</v>
      </c>
      <c r="B868" s="220" t="s">
        <v>902</v>
      </c>
      <c r="C868" s="220"/>
      <c r="D868" s="220"/>
      <c r="E868" s="220"/>
      <c r="F868" s="220"/>
      <c r="G868" s="220"/>
      <c r="H868" s="220"/>
      <c r="I868" s="220"/>
      <c r="J868" s="220"/>
      <c r="K868" s="220"/>
      <c r="L868" s="221"/>
      <c r="M868" s="196" t="s">
        <v>56</v>
      </c>
      <c r="N868" s="222">
        <f t="shared" si="264"/>
        <v>9921</v>
      </c>
      <c r="O868" s="233">
        <v>0</v>
      </c>
      <c r="P868" s="224"/>
      <c r="Q868" s="302"/>
      <c r="R868" s="199"/>
      <c r="S868" s="235">
        <v>0</v>
      </c>
      <c r="T868" s="210">
        <f t="shared" ref="T868:T879" si="279">+IF(ABS(+O868+Q868)&lt;=ABS(P868+R868),-O868+P868-Q868+R868,0)</f>
        <v>0</v>
      </c>
      <c r="U868" s="196"/>
      <c r="V868" s="225">
        <v>0</v>
      </c>
      <c r="W868" s="226">
        <v>0</v>
      </c>
      <c r="X868" s="227">
        <v>0</v>
      </c>
      <c r="Y868" s="226">
        <v>0</v>
      </c>
      <c r="Z868" s="227">
        <v>0</v>
      </c>
      <c r="AA868" s="228">
        <v>0</v>
      </c>
      <c r="AB868" s="196"/>
      <c r="AC868" s="233">
        <v>0</v>
      </c>
      <c r="AD868" s="224"/>
      <c r="AE868" s="302"/>
      <c r="AF868" s="199"/>
      <c r="AG868" s="235">
        <v>0</v>
      </c>
      <c r="AH868" s="210">
        <f t="shared" ref="AH868:AH879" si="280">+IF(ABS(+AC868+AE868)&lt;=ABS(AD868+AF868),-AC868+AD868-AE868+AF868,0)</f>
        <v>0</v>
      </c>
      <c r="AI868" s="196"/>
      <c r="AJ868" s="229">
        <f t="shared" si="263"/>
        <v>9921</v>
      </c>
      <c r="AK868" s="327">
        <v>0</v>
      </c>
      <c r="AL868" s="209">
        <f t="shared" ref="AL868:AL875" si="281">+ROUND(+P868+W868+AD868,2)</f>
        <v>0</v>
      </c>
      <c r="AM868" s="201">
        <f t="shared" si="272"/>
        <v>0</v>
      </c>
      <c r="AN868" s="209">
        <f t="shared" si="272"/>
        <v>0</v>
      </c>
      <c r="AO868" s="328">
        <v>0</v>
      </c>
      <c r="AP868" s="210">
        <f t="shared" ref="AP868:AP883" si="282">+T868+AA868+AH868</f>
        <v>0</v>
      </c>
      <c r="AQ868" s="7"/>
      <c r="AR868" s="211">
        <f t="shared" si="266"/>
        <v>0</v>
      </c>
      <c r="AS868" s="212">
        <f t="shared" si="267"/>
        <v>0</v>
      </c>
      <c r="AT868" s="213">
        <f t="shared" si="268"/>
        <v>0</v>
      </c>
      <c r="AU868" s="7"/>
      <c r="AV868" s="238">
        <f t="shared" ref="AV868:AV875" si="283">+IF(OR(+ROUND(O868,2)+ROUND(Q868,2)&gt;ROUND(P868,2)+ROUND(R868,2),+ABS(ROUND(O868,2)+ROUND(Q868,2))&gt;+ABS(ROUND(P868,2)+ROUND(R868,2))),+(ROUND(O868,2)+ROUND(Q868,2))-(ROUND(P868,2)+ROUND(R868,2)),0)</f>
        <v>0</v>
      </c>
      <c r="AW868" s="214"/>
      <c r="AX868" s="238">
        <f t="shared" ref="AX868:AX875" si="284">+IF(OR(+ROUND(AC868,2)+ROUND(AE868,2)&gt;ROUND(AD868,2)+ROUND(AF868,2),+ABS(ROUND(AC868,2)+ROUND(AE868,2))&gt;+ABS(ROUND(AD868,2)+ROUND(AF868,2))),+(ROUND(AC868,2)+ROUND(AE868,2))-(ROUND(AD868,2)+ROUND(AF868,2)),0)</f>
        <v>0</v>
      </c>
      <c r="AY868" s="7"/>
      <c r="AZ868" s="7"/>
      <c r="BA868" s="7"/>
      <c r="BB868" s="7"/>
      <c r="BC868" s="7"/>
      <c r="BD868" s="7"/>
    </row>
    <row r="869" spans="1:56" x14ac:dyDescent="0.25">
      <c r="A869" s="218">
        <v>9922</v>
      </c>
      <c r="B869" s="220" t="s">
        <v>903</v>
      </c>
      <c r="C869" s="220"/>
      <c r="D869" s="220"/>
      <c r="E869" s="220"/>
      <c r="F869" s="220"/>
      <c r="G869" s="220"/>
      <c r="H869" s="220"/>
      <c r="I869" s="220"/>
      <c r="J869" s="220"/>
      <c r="K869" s="220"/>
      <c r="L869" s="221"/>
      <c r="M869" s="196" t="s">
        <v>56</v>
      </c>
      <c r="N869" s="222">
        <f t="shared" si="264"/>
        <v>9922</v>
      </c>
      <c r="O869" s="233">
        <v>0</v>
      </c>
      <c r="P869" s="224"/>
      <c r="Q869" s="302"/>
      <c r="R869" s="199"/>
      <c r="S869" s="235">
        <v>0</v>
      </c>
      <c r="T869" s="210">
        <f t="shared" si="279"/>
        <v>0</v>
      </c>
      <c r="U869" s="196"/>
      <c r="V869" s="225">
        <v>0</v>
      </c>
      <c r="W869" s="226">
        <v>0</v>
      </c>
      <c r="X869" s="227">
        <v>0</v>
      </c>
      <c r="Y869" s="226">
        <v>0</v>
      </c>
      <c r="Z869" s="227">
        <v>0</v>
      </c>
      <c r="AA869" s="228">
        <v>0</v>
      </c>
      <c r="AB869" s="196"/>
      <c r="AC869" s="233">
        <v>0</v>
      </c>
      <c r="AD869" s="224"/>
      <c r="AE869" s="302"/>
      <c r="AF869" s="199"/>
      <c r="AG869" s="235">
        <v>0</v>
      </c>
      <c r="AH869" s="210">
        <f t="shared" si="280"/>
        <v>0</v>
      </c>
      <c r="AI869" s="196"/>
      <c r="AJ869" s="229">
        <f t="shared" si="263"/>
        <v>9922</v>
      </c>
      <c r="AK869" s="327">
        <v>0</v>
      </c>
      <c r="AL869" s="209">
        <f t="shared" si="281"/>
        <v>0</v>
      </c>
      <c r="AM869" s="201">
        <f t="shared" si="272"/>
        <v>0</v>
      </c>
      <c r="AN869" s="209">
        <f t="shared" si="272"/>
        <v>0</v>
      </c>
      <c r="AO869" s="328">
        <v>0</v>
      </c>
      <c r="AP869" s="210">
        <f t="shared" si="282"/>
        <v>0</v>
      </c>
      <c r="AQ869" s="7"/>
      <c r="AR869" s="211">
        <f t="shared" si="266"/>
        <v>0</v>
      </c>
      <c r="AS869" s="212">
        <f t="shared" si="267"/>
        <v>0</v>
      </c>
      <c r="AT869" s="213">
        <f t="shared" si="268"/>
        <v>0</v>
      </c>
      <c r="AU869" s="7"/>
      <c r="AV869" s="238">
        <f t="shared" si="283"/>
        <v>0</v>
      </c>
      <c r="AW869" s="214"/>
      <c r="AX869" s="238">
        <f t="shared" si="284"/>
        <v>0</v>
      </c>
      <c r="AY869" s="7"/>
      <c r="AZ869" s="7"/>
      <c r="BA869" s="7"/>
      <c r="BB869" s="7"/>
      <c r="BC869" s="7"/>
      <c r="BD869" s="7"/>
    </row>
    <row r="870" spans="1:56" x14ac:dyDescent="0.25">
      <c r="A870" s="218">
        <v>9923</v>
      </c>
      <c r="B870" s="220" t="s">
        <v>904</v>
      </c>
      <c r="C870" s="220"/>
      <c r="D870" s="220"/>
      <c r="E870" s="220"/>
      <c r="F870" s="220"/>
      <c r="G870" s="220"/>
      <c r="H870" s="220"/>
      <c r="I870" s="220"/>
      <c r="J870" s="220"/>
      <c r="K870" s="220"/>
      <c r="L870" s="221"/>
      <c r="M870" s="196" t="s">
        <v>56</v>
      </c>
      <c r="N870" s="222">
        <f t="shared" si="264"/>
        <v>9923</v>
      </c>
      <c r="O870" s="233">
        <v>0</v>
      </c>
      <c r="P870" s="224"/>
      <c r="Q870" s="302"/>
      <c r="R870" s="199"/>
      <c r="S870" s="235">
        <v>0</v>
      </c>
      <c r="T870" s="210">
        <f t="shared" si="279"/>
        <v>0</v>
      </c>
      <c r="U870" s="196"/>
      <c r="V870" s="225">
        <v>0</v>
      </c>
      <c r="W870" s="226">
        <v>0</v>
      </c>
      <c r="X870" s="227">
        <v>0</v>
      </c>
      <c r="Y870" s="226">
        <v>0</v>
      </c>
      <c r="Z870" s="227">
        <v>0</v>
      </c>
      <c r="AA870" s="228">
        <v>0</v>
      </c>
      <c r="AB870" s="196"/>
      <c r="AC870" s="233">
        <v>0</v>
      </c>
      <c r="AD870" s="224"/>
      <c r="AE870" s="302"/>
      <c r="AF870" s="199"/>
      <c r="AG870" s="235">
        <v>0</v>
      </c>
      <c r="AH870" s="210">
        <f t="shared" si="280"/>
        <v>0</v>
      </c>
      <c r="AI870" s="196"/>
      <c r="AJ870" s="229">
        <f t="shared" si="263"/>
        <v>9923</v>
      </c>
      <c r="AK870" s="327">
        <v>0</v>
      </c>
      <c r="AL870" s="209">
        <f t="shared" si="281"/>
        <v>0</v>
      </c>
      <c r="AM870" s="201">
        <f t="shared" si="272"/>
        <v>0</v>
      </c>
      <c r="AN870" s="209">
        <f t="shared" si="272"/>
        <v>0</v>
      </c>
      <c r="AO870" s="328">
        <v>0</v>
      </c>
      <c r="AP870" s="210">
        <f t="shared" si="282"/>
        <v>0</v>
      </c>
      <c r="AQ870" s="7"/>
      <c r="AR870" s="211">
        <f t="shared" si="266"/>
        <v>0</v>
      </c>
      <c r="AS870" s="212">
        <f t="shared" si="267"/>
        <v>0</v>
      </c>
      <c r="AT870" s="213">
        <f t="shared" si="268"/>
        <v>0</v>
      </c>
      <c r="AU870" s="7"/>
      <c r="AV870" s="238">
        <f t="shared" si="283"/>
        <v>0</v>
      </c>
      <c r="AW870" s="214"/>
      <c r="AX870" s="238">
        <f t="shared" si="284"/>
        <v>0</v>
      </c>
      <c r="AY870" s="7"/>
      <c r="AZ870" s="7"/>
      <c r="BA870" s="7"/>
      <c r="BB870" s="7"/>
      <c r="BC870" s="7"/>
      <c r="BD870" s="7"/>
    </row>
    <row r="871" spans="1:56" x14ac:dyDescent="0.25">
      <c r="A871" s="218">
        <v>9924</v>
      </c>
      <c r="B871" s="220" t="s">
        <v>905</v>
      </c>
      <c r="C871" s="220"/>
      <c r="D871" s="220"/>
      <c r="E871" s="220"/>
      <c r="F871" s="220"/>
      <c r="G871" s="220"/>
      <c r="H871" s="220"/>
      <c r="I871" s="220"/>
      <c r="J871" s="220"/>
      <c r="K871" s="220"/>
      <c r="L871" s="221"/>
      <c r="M871" s="196" t="s">
        <v>56</v>
      </c>
      <c r="N871" s="222">
        <f t="shared" si="264"/>
        <v>9924</v>
      </c>
      <c r="O871" s="233">
        <v>0</v>
      </c>
      <c r="P871" s="224"/>
      <c r="Q871" s="302"/>
      <c r="R871" s="199"/>
      <c r="S871" s="235">
        <v>0</v>
      </c>
      <c r="T871" s="210">
        <f t="shared" si="279"/>
        <v>0</v>
      </c>
      <c r="U871" s="196"/>
      <c r="V871" s="225">
        <v>0</v>
      </c>
      <c r="W871" s="226">
        <v>0</v>
      </c>
      <c r="X871" s="227">
        <v>0</v>
      </c>
      <c r="Y871" s="226">
        <v>0</v>
      </c>
      <c r="Z871" s="227">
        <v>0</v>
      </c>
      <c r="AA871" s="228">
        <v>0</v>
      </c>
      <c r="AB871" s="196"/>
      <c r="AC871" s="233">
        <v>0</v>
      </c>
      <c r="AD871" s="224"/>
      <c r="AE871" s="302"/>
      <c r="AF871" s="199"/>
      <c r="AG871" s="235">
        <v>0</v>
      </c>
      <c r="AH871" s="210">
        <f t="shared" si="280"/>
        <v>0</v>
      </c>
      <c r="AI871" s="196"/>
      <c r="AJ871" s="229">
        <f t="shared" si="263"/>
        <v>9924</v>
      </c>
      <c r="AK871" s="327">
        <v>0</v>
      </c>
      <c r="AL871" s="209">
        <f t="shared" si="281"/>
        <v>0</v>
      </c>
      <c r="AM871" s="201">
        <f t="shared" si="272"/>
        <v>0</v>
      </c>
      <c r="AN871" s="209">
        <f t="shared" si="272"/>
        <v>0</v>
      </c>
      <c r="AO871" s="328">
        <v>0</v>
      </c>
      <c r="AP871" s="210">
        <f t="shared" si="282"/>
        <v>0</v>
      </c>
      <c r="AQ871" s="7"/>
      <c r="AR871" s="211">
        <f t="shared" si="266"/>
        <v>0</v>
      </c>
      <c r="AS871" s="212">
        <f t="shared" si="267"/>
        <v>0</v>
      </c>
      <c r="AT871" s="213">
        <f t="shared" si="268"/>
        <v>0</v>
      </c>
      <c r="AU871" s="7"/>
      <c r="AV871" s="238">
        <f t="shared" si="283"/>
        <v>0</v>
      </c>
      <c r="AW871" s="214"/>
      <c r="AX871" s="238">
        <f t="shared" si="284"/>
        <v>0</v>
      </c>
      <c r="AY871" s="7"/>
      <c r="AZ871" s="7"/>
      <c r="BA871" s="7"/>
      <c r="BB871" s="7"/>
      <c r="BC871" s="7"/>
      <c r="BD871" s="7"/>
    </row>
    <row r="872" spans="1:56" x14ac:dyDescent="0.25">
      <c r="A872" s="218">
        <v>9925</v>
      </c>
      <c r="B872" s="220" t="s">
        <v>906</v>
      </c>
      <c r="C872" s="220"/>
      <c r="D872" s="220"/>
      <c r="E872" s="220"/>
      <c r="F872" s="220"/>
      <c r="G872" s="220"/>
      <c r="H872" s="220"/>
      <c r="I872" s="220"/>
      <c r="J872" s="220"/>
      <c r="K872" s="220"/>
      <c r="L872" s="221"/>
      <c r="M872" s="196" t="s">
        <v>56</v>
      </c>
      <c r="N872" s="222">
        <f t="shared" si="264"/>
        <v>9925</v>
      </c>
      <c r="O872" s="233">
        <v>0</v>
      </c>
      <c r="P872" s="224"/>
      <c r="Q872" s="302"/>
      <c r="R872" s="199"/>
      <c r="S872" s="235">
        <v>0</v>
      </c>
      <c r="T872" s="210">
        <f t="shared" si="279"/>
        <v>0</v>
      </c>
      <c r="U872" s="196"/>
      <c r="V872" s="225">
        <v>0</v>
      </c>
      <c r="W872" s="226">
        <v>0</v>
      </c>
      <c r="X872" s="227">
        <v>0</v>
      </c>
      <c r="Y872" s="226">
        <v>0</v>
      </c>
      <c r="Z872" s="227">
        <v>0</v>
      </c>
      <c r="AA872" s="228">
        <v>0</v>
      </c>
      <c r="AB872" s="196"/>
      <c r="AC872" s="233">
        <v>0</v>
      </c>
      <c r="AD872" s="224"/>
      <c r="AE872" s="302"/>
      <c r="AF872" s="199"/>
      <c r="AG872" s="235">
        <v>0</v>
      </c>
      <c r="AH872" s="210">
        <f t="shared" si="280"/>
        <v>0</v>
      </c>
      <c r="AI872" s="196"/>
      <c r="AJ872" s="229">
        <f t="shared" si="263"/>
        <v>9925</v>
      </c>
      <c r="AK872" s="327">
        <v>0</v>
      </c>
      <c r="AL872" s="209">
        <f t="shared" si="281"/>
        <v>0</v>
      </c>
      <c r="AM872" s="201">
        <f t="shared" si="272"/>
        <v>0</v>
      </c>
      <c r="AN872" s="209">
        <f t="shared" si="272"/>
        <v>0</v>
      </c>
      <c r="AO872" s="328">
        <v>0</v>
      </c>
      <c r="AP872" s="210">
        <f t="shared" si="282"/>
        <v>0</v>
      </c>
      <c r="AQ872" s="7"/>
      <c r="AR872" s="211">
        <f t="shared" si="266"/>
        <v>0</v>
      </c>
      <c r="AS872" s="212">
        <f t="shared" si="267"/>
        <v>0</v>
      </c>
      <c r="AT872" s="213">
        <f t="shared" si="268"/>
        <v>0</v>
      </c>
      <c r="AU872" s="7"/>
      <c r="AV872" s="238">
        <f t="shared" si="283"/>
        <v>0</v>
      </c>
      <c r="AW872" s="214"/>
      <c r="AX872" s="238">
        <f t="shared" si="284"/>
        <v>0</v>
      </c>
      <c r="AY872" s="7"/>
      <c r="AZ872" s="7"/>
      <c r="BA872" s="7"/>
      <c r="BB872" s="7"/>
      <c r="BC872" s="7"/>
      <c r="BD872" s="7"/>
    </row>
    <row r="873" spans="1:56" x14ac:dyDescent="0.25">
      <c r="A873" s="218">
        <v>9926</v>
      </c>
      <c r="B873" s="220" t="s">
        <v>907</v>
      </c>
      <c r="C873" s="266"/>
      <c r="D873" s="266"/>
      <c r="E873" s="266"/>
      <c r="F873" s="266"/>
      <c r="G873" s="266"/>
      <c r="H873" s="266"/>
      <c r="I873" s="266"/>
      <c r="J873" s="266"/>
      <c r="K873" s="266"/>
      <c r="L873" s="261"/>
      <c r="M873" s="196" t="s">
        <v>56</v>
      </c>
      <c r="N873" s="222">
        <f t="shared" si="264"/>
        <v>9926</v>
      </c>
      <c r="O873" s="250">
        <v>0</v>
      </c>
      <c r="P873" s="251"/>
      <c r="Q873" s="459"/>
      <c r="R873" s="199"/>
      <c r="S873" s="252">
        <v>0</v>
      </c>
      <c r="T873" s="253">
        <f t="shared" si="279"/>
        <v>0</v>
      </c>
      <c r="U873" s="196"/>
      <c r="V873" s="225">
        <v>0</v>
      </c>
      <c r="W873" s="226">
        <v>0</v>
      </c>
      <c r="X873" s="254">
        <v>0</v>
      </c>
      <c r="Y873" s="255">
        <v>0</v>
      </c>
      <c r="Z873" s="254">
        <v>0</v>
      </c>
      <c r="AA873" s="256">
        <v>0</v>
      </c>
      <c r="AB873" s="196"/>
      <c r="AC873" s="233">
        <v>0</v>
      </c>
      <c r="AD873" s="224"/>
      <c r="AE873" s="302"/>
      <c r="AF873" s="199"/>
      <c r="AG873" s="235">
        <v>0</v>
      </c>
      <c r="AH873" s="210">
        <f>+IF(ABS(+AC873+AE873)&lt;=ABS(AD873+AF873),-AC873+AD873-AE873+AF873,0)</f>
        <v>0</v>
      </c>
      <c r="AI873" s="196"/>
      <c r="AJ873" s="229">
        <f>+N873</f>
        <v>9926</v>
      </c>
      <c r="AK873" s="233">
        <v>0</v>
      </c>
      <c r="AL873" s="209">
        <f t="shared" si="281"/>
        <v>0</v>
      </c>
      <c r="AM873" s="201">
        <f>+ROUND(+Q873+X873+AE873,2)</f>
        <v>0</v>
      </c>
      <c r="AN873" s="209">
        <f>+ROUND(+R873+Y873+AF873,2)</f>
        <v>0</v>
      </c>
      <c r="AO873" s="235">
        <v>0</v>
      </c>
      <c r="AP873" s="210">
        <f t="shared" si="282"/>
        <v>0</v>
      </c>
      <c r="AQ873" s="7"/>
      <c r="AR873" s="211">
        <f>+ROUND(+SUM(AK873-AL873)-SUM(O873-P873)-SUM(V873-W873)-SUM(AC873-AD873),2)</f>
        <v>0</v>
      </c>
      <c r="AS873" s="212">
        <f>+ROUND(+SUM(AM873-AN873)-SUM(Q873-R873)-SUM(X873-Y873)-SUM(AE873-AF873),2)</f>
        <v>0</v>
      </c>
      <c r="AT873" s="213">
        <f>+ROUND(+SUM(AO873-AP873)-SUM(S873-T873)-SUM(Z873-AA873)-SUM(AG873-AH873),2)</f>
        <v>0</v>
      </c>
      <c r="AU873" s="7"/>
      <c r="AV873" s="238">
        <f t="shared" si="283"/>
        <v>0</v>
      </c>
      <c r="AW873" s="214"/>
      <c r="AX873" s="238">
        <f t="shared" si="284"/>
        <v>0</v>
      </c>
      <c r="AY873" s="7"/>
      <c r="AZ873" s="7"/>
      <c r="BA873" s="7"/>
      <c r="BB873" s="7"/>
      <c r="BC873" s="7"/>
      <c r="BD873" s="7"/>
    </row>
    <row r="874" spans="1:56" x14ac:dyDescent="0.25">
      <c r="A874" s="218">
        <v>9928</v>
      </c>
      <c r="B874" s="220" t="s">
        <v>908</v>
      </c>
      <c r="C874" s="220"/>
      <c r="D874" s="220"/>
      <c r="E874" s="220"/>
      <c r="F874" s="220"/>
      <c r="G874" s="220"/>
      <c r="H874" s="220"/>
      <c r="I874" s="220"/>
      <c r="J874" s="220"/>
      <c r="K874" s="220"/>
      <c r="L874" s="221"/>
      <c r="M874" s="196" t="s">
        <v>56</v>
      </c>
      <c r="N874" s="222">
        <f t="shared" si="264"/>
        <v>9928</v>
      </c>
      <c r="O874" s="233">
        <v>0</v>
      </c>
      <c r="P874" s="224"/>
      <c r="Q874" s="302"/>
      <c r="R874" s="199"/>
      <c r="S874" s="235">
        <v>0</v>
      </c>
      <c r="T874" s="210">
        <f t="shared" si="279"/>
        <v>0</v>
      </c>
      <c r="U874" s="196"/>
      <c r="V874" s="225">
        <v>0</v>
      </c>
      <c r="W874" s="226">
        <v>0</v>
      </c>
      <c r="X874" s="227">
        <v>0</v>
      </c>
      <c r="Y874" s="226">
        <v>0</v>
      </c>
      <c r="Z874" s="227">
        <v>0</v>
      </c>
      <c r="AA874" s="228">
        <v>0</v>
      </c>
      <c r="AB874" s="196"/>
      <c r="AC874" s="233">
        <v>0</v>
      </c>
      <c r="AD874" s="224"/>
      <c r="AE874" s="302"/>
      <c r="AF874" s="199"/>
      <c r="AG874" s="235">
        <v>0</v>
      </c>
      <c r="AH874" s="210">
        <f t="shared" si="280"/>
        <v>0</v>
      </c>
      <c r="AI874" s="196"/>
      <c r="AJ874" s="229">
        <f t="shared" si="263"/>
        <v>9928</v>
      </c>
      <c r="AK874" s="327">
        <v>0</v>
      </c>
      <c r="AL874" s="209">
        <f t="shared" si="281"/>
        <v>0</v>
      </c>
      <c r="AM874" s="201">
        <f t="shared" si="272"/>
        <v>0</v>
      </c>
      <c r="AN874" s="209">
        <f t="shared" si="272"/>
        <v>0</v>
      </c>
      <c r="AO874" s="328">
        <v>0</v>
      </c>
      <c r="AP874" s="210">
        <f t="shared" si="282"/>
        <v>0</v>
      </c>
      <c r="AQ874" s="7"/>
      <c r="AR874" s="211">
        <f t="shared" si="266"/>
        <v>0</v>
      </c>
      <c r="AS874" s="212">
        <f t="shared" si="267"/>
        <v>0</v>
      </c>
      <c r="AT874" s="213">
        <f t="shared" si="268"/>
        <v>0</v>
      </c>
      <c r="AU874" s="7"/>
      <c r="AV874" s="238">
        <f t="shared" si="283"/>
        <v>0</v>
      </c>
      <c r="AW874" s="214"/>
      <c r="AX874" s="238">
        <f t="shared" si="284"/>
        <v>0</v>
      </c>
      <c r="AY874" s="7"/>
      <c r="AZ874" s="7"/>
      <c r="BA874" s="7"/>
      <c r="BB874" s="7"/>
      <c r="BC874" s="7"/>
      <c r="BD874" s="7"/>
    </row>
    <row r="875" spans="1:56" x14ac:dyDescent="0.25">
      <c r="A875" s="218">
        <v>9929</v>
      </c>
      <c r="B875" s="220" t="s">
        <v>909</v>
      </c>
      <c r="C875" s="220"/>
      <c r="D875" s="220"/>
      <c r="E875" s="220"/>
      <c r="F875" s="220"/>
      <c r="G875" s="220"/>
      <c r="H875" s="220"/>
      <c r="I875" s="220"/>
      <c r="J875" s="220"/>
      <c r="K875" s="220"/>
      <c r="L875" s="221"/>
      <c r="M875" s="196" t="s">
        <v>56</v>
      </c>
      <c r="N875" s="222">
        <f t="shared" si="264"/>
        <v>9929</v>
      </c>
      <c r="O875" s="233">
        <v>0</v>
      </c>
      <c r="P875" s="224"/>
      <c r="Q875" s="302"/>
      <c r="R875" s="199"/>
      <c r="S875" s="235">
        <v>0</v>
      </c>
      <c r="T875" s="210">
        <f t="shared" si="279"/>
        <v>0</v>
      </c>
      <c r="U875" s="196"/>
      <c r="V875" s="225">
        <v>0</v>
      </c>
      <c r="W875" s="226">
        <v>0</v>
      </c>
      <c r="X875" s="227">
        <v>0</v>
      </c>
      <c r="Y875" s="226">
        <v>0</v>
      </c>
      <c r="Z875" s="227">
        <v>0</v>
      </c>
      <c r="AA875" s="228">
        <v>0</v>
      </c>
      <c r="AB875" s="196"/>
      <c r="AC875" s="233">
        <v>0</v>
      </c>
      <c r="AD875" s="224"/>
      <c r="AE875" s="302"/>
      <c r="AF875" s="199"/>
      <c r="AG875" s="235">
        <v>0</v>
      </c>
      <c r="AH875" s="210">
        <f t="shared" si="280"/>
        <v>0</v>
      </c>
      <c r="AI875" s="196"/>
      <c r="AJ875" s="229">
        <f t="shared" si="263"/>
        <v>9929</v>
      </c>
      <c r="AK875" s="327">
        <v>0</v>
      </c>
      <c r="AL875" s="209">
        <f t="shared" si="281"/>
        <v>0</v>
      </c>
      <c r="AM875" s="201">
        <f t="shared" si="272"/>
        <v>0</v>
      </c>
      <c r="AN875" s="209">
        <f t="shared" si="272"/>
        <v>0</v>
      </c>
      <c r="AO875" s="328">
        <v>0</v>
      </c>
      <c r="AP875" s="210">
        <f t="shared" si="282"/>
        <v>0</v>
      </c>
      <c r="AQ875" s="7"/>
      <c r="AR875" s="211">
        <f t="shared" si="266"/>
        <v>0</v>
      </c>
      <c r="AS875" s="212">
        <f t="shared" si="267"/>
        <v>0</v>
      </c>
      <c r="AT875" s="213">
        <f t="shared" si="268"/>
        <v>0</v>
      </c>
      <c r="AU875" s="7"/>
      <c r="AV875" s="238">
        <f t="shared" si="283"/>
        <v>0</v>
      </c>
      <c r="AW875" s="214"/>
      <c r="AX875" s="238">
        <f t="shared" si="284"/>
        <v>0</v>
      </c>
      <c r="AY875" s="7"/>
      <c r="AZ875" s="7"/>
      <c r="BA875" s="7"/>
      <c r="BB875" s="7"/>
      <c r="BC875" s="7"/>
      <c r="BD875" s="7"/>
    </row>
    <row r="876" spans="1:56" ht="15.75" customHeight="1" x14ac:dyDescent="0.25">
      <c r="A876" s="218">
        <v>9940</v>
      </c>
      <c r="B876" s="220" t="s">
        <v>910</v>
      </c>
      <c r="C876" s="265"/>
      <c r="D876" s="265"/>
      <c r="E876" s="265"/>
      <c r="F876" s="265"/>
      <c r="G876" s="265"/>
      <c r="H876" s="265"/>
      <c r="I876" s="265"/>
      <c r="J876" s="265"/>
      <c r="K876" s="265"/>
      <c r="L876" s="264"/>
      <c r="M876" s="196" t="s">
        <v>56</v>
      </c>
      <c r="N876" s="222">
        <f t="shared" si="264"/>
        <v>9940</v>
      </c>
      <c r="O876" s="250">
        <v>0</v>
      </c>
      <c r="P876" s="257">
        <v>0</v>
      </c>
      <c r="Q876" s="459"/>
      <c r="R876" s="251"/>
      <c r="S876" s="260">
        <f t="shared" ref="S876:S884" si="285">+IF(ABS(+O876+Q876)&gt;=ABS(P876+R876),+O876-P876+Q876-R876,0)</f>
        <v>0</v>
      </c>
      <c r="T876" s="253">
        <f t="shared" si="279"/>
        <v>0</v>
      </c>
      <c r="U876" s="196"/>
      <c r="V876" s="225">
        <v>0</v>
      </c>
      <c r="W876" s="226">
        <v>0</v>
      </c>
      <c r="X876" s="254">
        <v>0</v>
      </c>
      <c r="Y876" s="255">
        <v>0</v>
      </c>
      <c r="Z876" s="254">
        <v>0</v>
      </c>
      <c r="AA876" s="256">
        <v>0</v>
      </c>
      <c r="AB876" s="196"/>
      <c r="AC876" s="250">
        <v>0</v>
      </c>
      <c r="AD876" s="257">
        <v>0</v>
      </c>
      <c r="AE876" s="459"/>
      <c r="AF876" s="251"/>
      <c r="AG876" s="260">
        <f t="shared" ref="AG876:AG884" si="286">+IF(ABS(+AC876+AE876)&gt;=ABS(AD876+AF876),+AC876-AD876+AE876-AF876,0)</f>
        <v>0</v>
      </c>
      <c r="AH876" s="253">
        <f t="shared" si="280"/>
        <v>0</v>
      </c>
      <c r="AI876" s="196"/>
      <c r="AJ876" s="229">
        <f t="shared" si="263"/>
        <v>9940</v>
      </c>
      <c r="AK876" s="233">
        <v>0</v>
      </c>
      <c r="AL876" s="234">
        <v>0</v>
      </c>
      <c r="AM876" s="201">
        <f t="shared" si="272"/>
        <v>0</v>
      </c>
      <c r="AN876" s="209">
        <f t="shared" si="272"/>
        <v>0</v>
      </c>
      <c r="AO876" s="242">
        <f t="shared" ref="AO876:AO884" si="287">+S876+Z876+AG876</f>
        <v>0</v>
      </c>
      <c r="AP876" s="210">
        <f t="shared" si="282"/>
        <v>0</v>
      </c>
      <c r="AQ876" s="7"/>
      <c r="AR876" s="211">
        <f t="shared" ref="AR876:AR883" si="288">+ROUND(+SUM(AK876-AL876)-SUM(O876-P876)-SUM(V876-W876)-SUM(AC876-AD876),2)</f>
        <v>0</v>
      </c>
      <c r="AS876" s="212">
        <f t="shared" si="267"/>
        <v>0</v>
      </c>
      <c r="AT876" s="213">
        <f t="shared" si="268"/>
        <v>0</v>
      </c>
      <c r="AU876" s="7"/>
      <c r="AV876" s="7"/>
      <c r="AW876" s="214"/>
      <c r="AX876" s="214"/>
      <c r="AY876" s="7"/>
      <c r="AZ876" s="7"/>
      <c r="BA876" s="7"/>
      <c r="BB876" s="7"/>
      <c r="BC876" s="7"/>
      <c r="BD876" s="7"/>
    </row>
    <row r="877" spans="1:56" ht="15.75" customHeight="1" x14ac:dyDescent="0.25">
      <c r="A877" s="218">
        <v>9941</v>
      </c>
      <c r="B877" s="220" t="s">
        <v>911</v>
      </c>
      <c r="C877" s="265"/>
      <c r="D877" s="265"/>
      <c r="E877" s="265"/>
      <c r="F877" s="265"/>
      <c r="G877" s="265"/>
      <c r="H877" s="265"/>
      <c r="I877" s="265"/>
      <c r="J877" s="265"/>
      <c r="K877" s="265"/>
      <c r="L877" s="264"/>
      <c r="M877" s="196" t="s">
        <v>56</v>
      </c>
      <c r="N877" s="222">
        <f t="shared" si="264"/>
        <v>9941</v>
      </c>
      <c r="O877" s="250">
        <v>0</v>
      </c>
      <c r="P877" s="257">
        <v>0</v>
      </c>
      <c r="Q877" s="459"/>
      <c r="R877" s="251"/>
      <c r="S877" s="260">
        <f t="shared" si="285"/>
        <v>0</v>
      </c>
      <c r="T877" s="253">
        <f t="shared" si="279"/>
        <v>0</v>
      </c>
      <c r="U877" s="196"/>
      <c r="V877" s="225">
        <v>0</v>
      </c>
      <c r="W877" s="226">
        <v>0</v>
      </c>
      <c r="X877" s="254">
        <v>0</v>
      </c>
      <c r="Y877" s="255">
        <v>0</v>
      </c>
      <c r="Z877" s="254">
        <v>0</v>
      </c>
      <c r="AA877" s="256">
        <v>0</v>
      </c>
      <c r="AB877" s="196"/>
      <c r="AC877" s="250">
        <v>0</v>
      </c>
      <c r="AD877" s="257">
        <v>0</v>
      </c>
      <c r="AE877" s="459"/>
      <c r="AF877" s="251"/>
      <c r="AG877" s="260">
        <f t="shared" si="286"/>
        <v>0</v>
      </c>
      <c r="AH877" s="253">
        <f t="shared" si="280"/>
        <v>0</v>
      </c>
      <c r="AI877" s="196"/>
      <c r="AJ877" s="229">
        <f t="shared" si="263"/>
        <v>9941</v>
      </c>
      <c r="AK877" s="233">
        <v>0</v>
      </c>
      <c r="AL877" s="234">
        <v>0</v>
      </c>
      <c r="AM877" s="201">
        <f t="shared" si="272"/>
        <v>0</v>
      </c>
      <c r="AN877" s="209">
        <f t="shared" si="272"/>
        <v>0</v>
      </c>
      <c r="AO877" s="242">
        <f t="shared" si="287"/>
        <v>0</v>
      </c>
      <c r="AP877" s="210">
        <f t="shared" si="282"/>
        <v>0</v>
      </c>
      <c r="AQ877" s="7"/>
      <c r="AR877" s="211">
        <f t="shared" si="288"/>
        <v>0</v>
      </c>
      <c r="AS877" s="212">
        <f t="shared" si="267"/>
        <v>0</v>
      </c>
      <c r="AT877" s="213">
        <f t="shared" si="268"/>
        <v>0</v>
      </c>
      <c r="AU877" s="7"/>
      <c r="AV877" s="7"/>
      <c r="AW877" s="214"/>
      <c r="AX877" s="214"/>
      <c r="AY877" s="7"/>
      <c r="AZ877" s="7"/>
      <c r="BA877" s="7"/>
      <c r="BB877" s="7"/>
      <c r="BC877" s="7"/>
      <c r="BD877" s="7"/>
    </row>
    <row r="878" spans="1:56" ht="15.75" customHeight="1" x14ac:dyDescent="0.25">
      <c r="A878" s="218">
        <v>9944</v>
      </c>
      <c r="B878" s="220" t="s">
        <v>912</v>
      </c>
      <c r="C878" s="265"/>
      <c r="D878" s="265"/>
      <c r="E878" s="265"/>
      <c r="F878" s="265"/>
      <c r="G878" s="265"/>
      <c r="H878" s="265"/>
      <c r="I878" s="265"/>
      <c r="J878" s="265"/>
      <c r="K878" s="265"/>
      <c r="L878" s="264"/>
      <c r="M878" s="196" t="s">
        <v>56</v>
      </c>
      <c r="N878" s="222">
        <f t="shared" si="264"/>
        <v>9944</v>
      </c>
      <c r="O878" s="250">
        <v>0</v>
      </c>
      <c r="P878" s="257">
        <v>0</v>
      </c>
      <c r="Q878" s="459"/>
      <c r="R878" s="251"/>
      <c r="S878" s="260">
        <f t="shared" si="285"/>
        <v>0</v>
      </c>
      <c r="T878" s="253">
        <f t="shared" si="279"/>
        <v>0</v>
      </c>
      <c r="U878" s="196"/>
      <c r="V878" s="225">
        <v>0</v>
      </c>
      <c r="W878" s="226">
        <v>0</v>
      </c>
      <c r="X878" s="254">
        <v>0</v>
      </c>
      <c r="Y878" s="255">
        <v>0</v>
      </c>
      <c r="Z878" s="254">
        <v>0</v>
      </c>
      <c r="AA878" s="256">
        <v>0</v>
      </c>
      <c r="AB878" s="196"/>
      <c r="AC878" s="250">
        <v>0</v>
      </c>
      <c r="AD878" s="257">
        <v>0</v>
      </c>
      <c r="AE878" s="459"/>
      <c r="AF878" s="251"/>
      <c r="AG878" s="260">
        <f t="shared" si="286"/>
        <v>0</v>
      </c>
      <c r="AH878" s="253">
        <f t="shared" si="280"/>
        <v>0</v>
      </c>
      <c r="AI878" s="196"/>
      <c r="AJ878" s="229">
        <f t="shared" si="263"/>
        <v>9944</v>
      </c>
      <c r="AK878" s="233">
        <v>0</v>
      </c>
      <c r="AL878" s="234">
        <v>0</v>
      </c>
      <c r="AM878" s="201">
        <f t="shared" si="272"/>
        <v>0</v>
      </c>
      <c r="AN878" s="209">
        <f t="shared" si="272"/>
        <v>0</v>
      </c>
      <c r="AO878" s="242">
        <f t="shared" si="287"/>
        <v>0</v>
      </c>
      <c r="AP878" s="210">
        <f t="shared" si="282"/>
        <v>0</v>
      </c>
      <c r="AQ878" s="7"/>
      <c r="AR878" s="211">
        <f t="shared" si="288"/>
        <v>0</v>
      </c>
      <c r="AS878" s="212">
        <f t="shared" si="267"/>
        <v>0</v>
      </c>
      <c r="AT878" s="213">
        <f t="shared" si="268"/>
        <v>0</v>
      </c>
      <c r="AU878" s="7"/>
      <c r="AV878" s="7"/>
      <c r="AW878" s="214"/>
      <c r="AX878" s="214"/>
      <c r="AY878" s="7"/>
      <c r="AZ878" s="7"/>
      <c r="BA878" s="7"/>
      <c r="BB878" s="7"/>
      <c r="BC878" s="7"/>
      <c r="BD878" s="7"/>
    </row>
    <row r="879" spans="1:56" ht="15.75" customHeight="1" x14ac:dyDescent="0.25">
      <c r="A879" s="218">
        <v>9945</v>
      </c>
      <c r="B879" s="220" t="s">
        <v>913</v>
      </c>
      <c r="C879" s="265"/>
      <c r="D879" s="265"/>
      <c r="E879" s="265"/>
      <c r="F879" s="265"/>
      <c r="G879" s="265"/>
      <c r="H879" s="265"/>
      <c r="I879" s="265"/>
      <c r="J879" s="265"/>
      <c r="K879" s="265"/>
      <c r="L879" s="264"/>
      <c r="M879" s="196" t="s">
        <v>56</v>
      </c>
      <c r="N879" s="222">
        <f t="shared" si="264"/>
        <v>9945</v>
      </c>
      <c r="O879" s="250">
        <v>0</v>
      </c>
      <c r="P879" s="257">
        <v>0</v>
      </c>
      <c r="Q879" s="459"/>
      <c r="R879" s="251"/>
      <c r="S879" s="260">
        <f t="shared" si="285"/>
        <v>0</v>
      </c>
      <c r="T879" s="253">
        <f t="shared" si="279"/>
        <v>0</v>
      </c>
      <c r="U879" s="196"/>
      <c r="V879" s="225">
        <v>0</v>
      </c>
      <c r="W879" s="226">
        <v>0</v>
      </c>
      <c r="X879" s="254">
        <v>0</v>
      </c>
      <c r="Y879" s="255">
        <v>0</v>
      </c>
      <c r="Z879" s="254">
        <v>0</v>
      </c>
      <c r="AA879" s="256">
        <v>0</v>
      </c>
      <c r="AB879" s="196"/>
      <c r="AC879" s="250">
        <v>0</v>
      </c>
      <c r="AD879" s="257">
        <v>0</v>
      </c>
      <c r="AE879" s="459"/>
      <c r="AF879" s="251"/>
      <c r="AG879" s="260">
        <f t="shared" si="286"/>
        <v>0</v>
      </c>
      <c r="AH879" s="253">
        <f t="shared" si="280"/>
        <v>0</v>
      </c>
      <c r="AI879" s="196"/>
      <c r="AJ879" s="229">
        <f t="shared" si="263"/>
        <v>9945</v>
      </c>
      <c r="AK879" s="233">
        <v>0</v>
      </c>
      <c r="AL879" s="234">
        <v>0</v>
      </c>
      <c r="AM879" s="201">
        <f t="shared" si="272"/>
        <v>0</v>
      </c>
      <c r="AN879" s="209">
        <f t="shared" si="272"/>
        <v>0</v>
      </c>
      <c r="AO879" s="242">
        <f t="shared" si="287"/>
        <v>0</v>
      </c>
      <c r="AP879" s="210">
        <f t="shared" si="282"/>
        <v>0</v>
      </c>
      <c r="AQ879" s="7"/>
      <c r="AR879" s="211">
        <f t="shared" si="288"/>
        <v>0</v>
      </c>
      <c r="AS879" s="212">
        <f t="shared" si="267"/>
        <v>0</v>
      </c>
      <c r="AT879" s="213">
        <f t="shared" si="268"/>
        <v>0</v>
      </c>
      <c r="AU879" s="7"/>
      <c r="AV879" s="7"/>
      <c r="AW879" s="214"/>
      <c r="AX879" s="214"/>
      <c r="AY879" s="7"/>
      <c r="AZ879" s="7"/>
      <c r="BA879" s="7"/>
      <c r="BB879" s="7"/>
      <c r="BC879" s="7"/>
      <c r="BD879" s="7"/>
    </row>
    <row r="880" spans="1:56" ht="15.75" customHeight="1" x14ac:dyDescent="0.25">
      <c r="A880" s="218">
        <v>9946</v>
      </c>
      <c r="B880" s="220" t="s">
        <v>914</v>
      </c>
      <c r="C880" s="265"/>
      <c r="D880" s="265"/>
      <c r="E880" s="265"/>
      <c r="F880" s="265"/>
      <c r="G880" s="265"/>
      <c r="H880" s="265"/>
      <c r="I880" s="265"/>
      <c r="J880" s="265"/>
      <c r="K880" s="265"/>
      <c r="L880" s="264"/>
      <c r="M880" s="196" t="s">
        <v>56</v>
      </c>
      <c r="N880" s="222">
        <f t="shared" si="264"/>
        <v>9946</v>
      </c>
      <c r="O880" s="250">
        <v>0</v>
      </c>
      <c r="P880" s="257">
        <v>0</v>
      </c>
      <c r="Q880" s="459"/>
      <c r="R880" s="251"/>
      <c r="S880" s="260">
        <f t="shared" si="285"/>
        <v>0</v>
      </c>
      <c r="T880" s="253">
        <f>+IF(ABS(+O880+Q880)&lt;=ABS(P880+R880),-O880+P880-Q880+R880,0)</f>
        <v>0</v>
      </c>
      <c r="U880" s="196"/>
      <c r="V880" s="225">
        <v>0</v>
      </c>
      <c r="W880" s="226">
        <v>0</v>
      </c>
      <c r="X880" s="254">
        <v>0</v>
      </c>
      <c r="Y880" s="255">
        <v>0</v>
      </c>
      <c r="Z880" s="254">
        <v>0</v>
      </c>
      <c r="AA880" s="256">
        <v>0</v>
      </c>
      <c r="AB880" s="196"/>
      <c r="AC880" s="250">
        <v>0</v>
      </c>
      <c r="AD880" s="257">
        <v>0</v>
      </c>
      <c r="AE880" s="459"/>
      <c r="AF880" s="251"/>
      <c r="AG880" s="260">
        <f t="shared" si="286"/>
        <v>0</v>
      </c>
      <c r="AH880" s="253">
        <f>+IF(ABS(+AC880+AE880)&lt;=ABS(AD880+AF880),-AC880+AD880-AE880+AF880,0)</f>
        <v>0</v>
      </c>
      <c r="AI880" s="196"/>
      <c r="AJ880" s="229">
        <f t="shared" si="263"/>
        <v>9946</v>
      </c>
      <c r="AK880" s="233">
        <v>0</v>
      </c>
      <c r="AL880" s="234">
        <v>0</v>
      </c>
      <c r="AM880" s="201">
        <f t="shared" si="272"/>
        <v>0</v>
      </c>
      <c r="AN880" s="209">
        <f t="shared" si="272"/>
        <v>0</v>
      </c>
      <c r="AO880" s="242">
        <f t="shared" si="287"/>
        <v>0</v>
      </c>
      <c r="AP880" s="210">
        <f t="shared" si="282"/>
        <v>0</v>
      </c>
      <c r="AQ880" s="7"/>
      <c r="AR880" s="211">
        <f t="shared" si="288"/>
        <v>0</v>
      </c>
      <c r="AS880" s="212">
        <f t="shared" si="267"/>
        <v>0</v>
      </c>
      <c r="AT880" s="213">
        <f t="shared" si="268"/>
        <v>0</v>
      </c>
      <c r="AU880" s="7"/>
      <c r="AV880" s="7"/>
      <c r="AW880" s="214"/>
      <c r="AX880" s="214"/>
      <c r="AY880" s="7"/>
      <c r="AZ880" s="7"/>
      <c r="BA880" s="7"/>
      <c r="BB880" s="7"/>
      <c r="BC880" s="7"/>
      <c r="BD880" s="7"/>
    </row>
    <row r="881" spans="1:56" ht="15.75" customHeight="1" x14ac:dyDescent="0.25">
      <c r="A881" s="218">
        <v>9947</v>
      </c>
      <c r="B881" s="220" t="s">
        <v>915</v>
      </c>
      <c r="C881" s="265"/>
      <c r="D881" s="265"/>
      <c r="E881" s="265"/>
      <c r="F881" s="265"/>
      <c r="G881" s="265"/>
      <c r="H881" s="265"/>
      <c r="I881" s="265"/>
      <c r="J881" s="265"/>
      <c r="K881" s="265"/>
      <c r="L881" s="264"/>
      <c r="M881" s="196" t="s">
        <v>56</v>
      </c>
      <c r="N881" s="222">
        <f t="shared" si="264"/>
        <v>9947</v>
      </c>
      <c r="O881" s="250">
        <v>0</v>
      </c>
      <c r="P881" s="257">
        <v>0</v>
      </c>
      <c r="Q881" s="459"/>
      <c r="R881" s="251"/>
      <c r="S881" s="260">
        <f t="shared" si="285"/>
        <v>0</v>
      </c>
      <c r="T881" s="253">
        <f>+IF(ABS(+O881+Q881)&lt;=ABS(P881+R881),-O881+P881-Q881+R881,0)</f>
        <v>0</v>
      </c>
      <c r="U881" s="196"/>
      <c r="V881" s="225">
        <v>0</v>
      </c>
      <c r="W881" s="226">
        <v>0</v>
      </c>
      <c r="X881" s="254">
        <v>0</v>
      </c>
      <c r="Y881" s="255">
        <v>0</v>
      </c>
      <c r="Z881" s="254">
        <v>0</v>
      </c>
      <c r="AA881" s="256">
        <v>0</v>
      </c>
      <c r="AB881" s="196"/>
      <c r="AC881" s="250">
        <v>0</v>
      </c>
      <c r="AD881" s="257">
        <v>0</v>
      </c>
      <c r="AE881" s="459"/>
      <c r="AF881" s="251"/>
      <c r="AG881" s="260">
        <f t="shared" si="286"/>
        <v>0</v>
      </c>
      <c r="AH881" s="253">
        <f>+IF(ABS(+AC881+AE881)&lt;=ABS(AD881+AF881),-AC881+AD881-AE881+AF881,0)</f>
        <v>0</v>
      </c>
      <c r="AI881" s="196"/>
      <c r="AJ881" s="229">
        <f t="shared" si="263"/>
        <v>9947</v>
      </c>
      <c r="AK881" s="233">
        <v>0</v>
      </c>
      <c r="AL881" s="234">
        <v>0</v>
      </c>
      <c r="AM881" s="201">
        <f t="shared" si="272"/>
        <v>0</v>
      </c>
      <c r="AN881" s="209">
        <f t="shared" si="272"/>
        <v>0</v>
      </c>
      <c r="AO881" s="242">
        <f t="shared" si="287"/>
        <v>0</v>
      </c>
      <c r="AP881" s="210">
        <f t="shared" si="282"/>
        <v>0</v>
      </c>
      <c r="AQ881" s="7"/>
      <c r="AR881" s="211">
        <f t="shared" si="288"/>
        <v>0</v>
      </c>
      <c r="AS881" s="212">
        <f t="shared" si="267"/>
        <v>0</v>
      </c>
      <c r="AT881" s="213">
        <f t="shared" si="268"/>
        <v>0</v>
      </c>
      <c r="AU881" s="7"/>
      <c r="AV881" s="7"/>
      <c r="AW881" s="214"/>
      <c r="AX881" s="214"/>
      <c r="AY881" s="7"/>
      <c r="AZ881" s="7"/>
      <c r="BA881" s="7"/>
      <c r="BB881" s="7"/>
      <c r="BC881" s="7"/>
      <c r="BD881" s="7"/>
    </row>
    <row r="882" spans="1:56" ht="15.75" customHeight="1" x14ac:dyDescent="0.25">
      <c r="A882" s="218">
        <v>9948</v>
      </c>
      <c r="B882" s="220" t="s">
        <v>916</v>
      </c>
      <c r="C882" s="265"/>
      <c r="D882" s="265"/>
      <c r="E882" s="265"/>
      <c r="F882" s="265"/>
      <c r="G882" s="265"/>
      <c r="H882" s="265"/>
      <c r="I882" s="265"/>
      <c r="J882" s="265"/>
      <c r="K882" s="265"/>
      <c r="L882" s="264"/>
      <c r="M882" s="196" t="s">
        <v>56</v>
      </c>
      <c r="N882" s="222">
        <f t="shared" si="264"/>
        <v>9948</v>
      </c>
      <c r="O882" s="250">
        <v>0</v>
      </c>
      <c r="P882" s="257">
        <v>0</v>
      </c>
      <c r="Q882" s="459"/>
      <c r="R882" s="251"/>
      <c r="S882" s="260">
        <f t="shared" si="285"/>
        <v>0</v>
      </c>
      <c r="T882" s="253">
        <f>+IF(ABS(+O882+Q882)&lt;=ABS(P882+R882),-O882+P882-Q882+R882,0)</f>
        <v>0</v>
      </c>
      <c r="U882" s="196"/>
      <c r="V882" s="225">
        <v>0</v>
      </c>
      <c r="W882" s="226">
        <v>0</v>
      </c>
      <c r="X882" s="254">
        <v>0</v>
      </c>
      <c r="Y882" s="255">
        <v>0</v>
      </c>
      <c r="Z882" s="254">
        <v>0</v>
      </c>
      <c r="AA882" s="256">
        <v>0</v>
      </c>
      <c r="AB882" s="196"/>
      <c r="AC882" s="250">
        <v>0</v>
      </c>
      <c r="AD882" s="257">
        <v>0</v>
      </c>
      <c r="AE882" s="459"/>
      <c r="AF882" s="251"/>
      <c r="AG882" s="260">
        <f t="shared" si="286"/>
        <v>0</v>
      </c>
      <c r="AH882" s="253">
        <f>+IF(ABS(+AC882+AE882)&lt;=ABS(AD882+AF882),-AC882+AD882-AE882+AF882,0)</f>
        <v>0</v>
      </c>
      <c r="AI882" s="196"/>
      <c r="AJ882" s="229">
        <f t="shared" si="263"/>
        <v>9948</v>
      </c>
      <c r="AK882" s="233">
        <v>0</v>
      </c>
      <c r="AL882" s="234">
        <v>0</v>
      </c>
      <c r="AM882" s="201">
        <f t="shared" si="272"/>
        <v>0</v>
      </c>
      <c r="AN882" s="209">
        <f t="shared" si="272"/>
        <v>0</v>
      </c>
      <c r="AO882" s="242">
        <f t="shared" si="287"/>
        <v>0</v>
      </c>
      <c r="AP882" s="210">
        <f t="shared" si="282"/>
        <v>0</v>
      </c>
      <c r="AQ882" s="7"/>
      <c r="AR882" s="211">
        <f t="shared" si="288"/>
        <v>0</v>
      </c>
      <c r="AS882" s="212">
        <f t="shared" si="267"/>
        <v>0</v>
      </c>
      <c r="AT882" s="213">
        <f t="shared" si="268"/>
        <v>0</v>
      </c>
      <c r="AU882" s="7"/>
      <c r="AV882" s="7"/>
      <c r="AW882" s="214"/>
      <c r="AX882" s="214"/>
      <c r="AY882" s="7"/>
      <c r="AZ882" s="7"/>
      <c r="BA882" s="7"/>
      <c r="BB882" s="7"/>
      <c r="BC882" s="7"/>
      <c r="BD882" s="7"/>
    </row>
    <row r="883" spans="1:56" ht="15.75" customHeight="1" x14ac:dyDescent="0.25">
      <c r="A883" s="218">
        <v>9949</v>
      </c>
      <c r="B883" s="220" t="s">
        <v>917</v>
      </c>
      <c r="C883" s="265"/>
      <c r="D883" s="265"/>
      <c r="E883" s="265"/>
      <c r="F883" s="265"/>
      <c r="G883" s="265"/>
      <c r="H883" s="265"/>
      <c r="I883" s="265"/>
      <c r="J883" s="265"/>
      <c r="K883" s="265"/>
      <c r="L883" s="264"/>
      <c r="M883" s="196" t="s">
        <v>56</v>
      </c>
      <c r="N883" s="222">
        <f t="shared" si="264"/>
        <v>9949</v>
      </c>
      <c r="O883" s="250">
        <v>0</v>
      </c>
      <c r="P883" s="257">
        <v>0</v>
      </c>
      <c r="Q883" s="459"/>
      <c r="R883" s="251"/>
      <c r="S883" s="260">
        <f t="shared" si="285"/>
        <v>0</v>
      </c>
      <c r="T883" s="253">
        <f>+IF(ABS(+O883+Q883)&lt;=ABS(P883+R883),-O883+P883-Q883+R883,0)</f>
        <v>0</v>
      </c>
      <c r="U883" s="196"/>
      <c r="V883" s="225">
        <v>0</v>
      </c>
      <c r="W883" s="226">
        <v>0</v>
      </c>
      <c r="X883" s="254">
        <v>0</v>
      </c>
      <c r="Y883" s="255">
        <v>0</v>
      </c>
      <c r="Z883" s="254">
        <v>0</v>
      </c>
      <c r="AA883" s="256">
        <v>0</v>
      </c>
      <c r="AB883" s="196"/>
      <c r="AC883" s="250">
        <v>0</v>
      </c>
      <c r="AD883" s="257">
        <v>0</v>
      </c>
      <c r="AE883" s="459"/>
      <c r="AF883" s="251"/>
      <c r="AG883" s="260">
        <f t="shared" si="286"/>
        <v>0</v>
      </c>
      <c r="AH883" s="253">
        <f>+IF(ABS(+AC883+AE883)&lt;=ABS(AD883+AF883),-AC883+AD883-AE883+AF883,0)</f>
        <v>0</v>
      </c>
      <c r="AI883" s="196"/>
      <c r="AJ883" s="229">
        <f t="shared" si="263"/>
        <v>9949</v>
      </c>
      <c r="AK883" s="233">
        <v>0</v>
      </c>
      <c r="AL883" s="234">
        <v>0</v>
      </c>
      <c r="AM883" s="201">
        <f t="shared" si="272"/>
        <v>0</v>
      </c>
      <c r="AN883" s="209">
        <f t="shared" si="272"/>
        <v>0</v>
      </c>
      <c r="AO883" s="242">
        <f t="shared" si="287"/>
        <v>0</v>
      </c>
      <c r="AP883" s="210">
        <f t="shared" si="282"/>
        <v>0</v>
      </c>
      <c r="AQ883" s="7"/>
      <c r="AR883" s="211">
        <f t="shared" si="288"/>
        <v>0</v>
      </c>
      <c r="AS883" s="212">
        <f t="shared" si="267"/>
        <v>0</v>
      </c>
      <c r="AT883" s="213">
        <f t="shared" si="268"/>
        <v>0</v>
      </c>
      <c r="AU883" s="7"/>
      <c r="AV883" s="7"/>
      <c r="AW883" s="214"/>
      <c r="AX883" s="214"/>
      <c r="AY883" s="7"/>
      <c r="AZ883" s="7"/>
      <c r="BA883" s="7"/>
      <c r="BB883" s="7"/>
      <c r="BC883" s="7"/>
      <c r="BD883" s="7"/>
    </row>
    <row r="884" spans="1:56" x14ac:dyDescent="0.25">
      <c r="A884" s="218">
        <v>9978</v>
      </c>
      <c r="B884" s="220" t="s">
        <v>918</v>
      </c>
      <c r="C884" s="220"/>
      <c r="D884" s="220"/>
      <c r="E884" s="220"/>
      <c r="F884" s="220"/>
      <c r="G884" s="220"/>
      <c r="H884" s="220"/>
      <c r="I884" s="220"/>
      <c r="J884" s="220"/>
      <c r="K884" s="220"/>
      <c r="L884" s="221"/>
      <c r="M884" s="196" t="s">
        <v>56</v>
      </c>
      <c r="N884" s="222">
        <f t="shared" si="264"/>
        <v>9978</v>
      </c>
      <c r="O884" s="223"/>
      <c r="P884" s="234">
        <v>0</v>
      </c>
      <c r="Q884" s="302"/>
      <c r="R884" s="199"/>
      <c r="S884" s="242">
        <f t="shared" si="285"/>
        <v>0</v>
      </c>
      <c r="T884" s="236">
        <v>0</v>
      </c>
      <c r="U884" s="196"/>
      <c r="V884" s="225">
        <v>20437172343.52</v>
      </c>
      <c r="W884" s="226">
        <v>0</v>
      </c>
      <c r="X884" s="227">
        <v>1908533325.23</v>
      </c>
      <c r="Y884" s="226">
        <v>0</v>
      </c>
      <c r="Z884" s="254">
        <v>22345705668.750004</v>
      </c>
      <c r="AA884" s="256">
        <v>0</v>
      </c>
      <c r="AB884" s="196"/>
      <c r="AC884" s="223"/>
      <c r="AD884" s="234">
        <v>0</v>
      </c>
      <c r="AE884" s="302"/>
      <c r="AF884" s="199"/>
      <c r="AG884" s="242">
        <f t="shared" si="286"/>
        <v>0</v>
      </c>
      <c r="AH884" s="236">
        <v>0</v>
      </c>
      <c r="AI884" s="196"/>
      <c r="AJ884" s="229">
        <f t="shared" si="263"/>
        <v>9978</v>
      </c>
      <c r="AK884" s="208">
        <f>+ROUND(+O884+V884+AC884,2)</f>
        <v>20437172343.52</v>
      </c>
      <c r="AL884" s="234">
        <v>0</v>
      </c>
      <c r="AM884" s="201">
        <f t="shared" si="272"/>
        <v>1908533325.23</v>
      </c>
      <c r="AN884" s="209">
        <f t="shared" si="272"/>
        <v>0</v>
      </c>
      <c r="AO884" s="242">
        <f t="shared" si="287"/>
        <v>22345705668.750004</v>
      </c>
      <c r="AP884" s="301">
        <v>0</v>
      </c>
      <c r="AQ884" s="7"/>
      <c r="AR884" s="211">
        <f t="shared" si="266"/>
        <v>0</v>
      </c>
      <c r="AS884" s="212">
        <f t="shared" si="267"/>
        <v>0</v>
      </c>
      <c r="AT884" s="213">
        <f t="shared" si="268"/>
        <v>0</v>
      </c>
      <c r="AU884" s="7"/>
      <c r="AV884" s="243">
        <f>+IF(OR(ROUND(P884,2)+ROUND(R884,2)&gt;+ROUND(O884,2)+ROUND(Q884,2),+ABS(ROUND(P884,2)+ROUND(R884,2))&gt;+ABS(ROUND(O884,2)+ROUND(Q884,2))),+(ROUND(P884,2)+ROUND(R884,2))-(ROUND(O884,2)+ROUND(Q884,2)),0)</f>
        <v>0</v>
      </c>
      <c r="AW884" s="214"/>
      <c r="AX884" s="243">
        <f>+IF(OR(ROUND(AD884,2)+ROUND(AF884,2)&gt;+ROUND(AC884,2)+ROUND(AE884,2),+ABS(ROUND(AD884,2)+ROUND(AF884,2))&gt;+ABS(ROUND(AC884,2)+ROUND(AE884,2))),+(ROUND(AD884,2)+ROUND(AF884,2))-(ROUND(AC884,2)+ROUND(AE884,2)),0)</f>
        <v>0</v>
      </c>
      <c r="AY884" s="7"/>
      <c r="AZ884" s="7"/>
      <c r="BA884" s="7"/>
      <c r="BB884" s="7"/>
      <c r="BC884" s="7"/>
      <c r="BD884" s="7"/>
    </row>
    <row r="885" spans="1:56" x14ac:dyDescent="0.25">
      <c r="A885" s="218">
        <v>9979</v>
      </c>
      <c r="B885" s="220" t="s">
        <v>919</v>
      </c>
      <c r="C885" s="220"/>
      <c r="D885" s="220"/>
      <c r="E885" s="220"/>
      <c r="F885" s="220"/>
      <c r="G885" s="220"/>
      <c r="H885" s="220"/>
      <c r="I885" s="220"/>
      <c r="J885" s="220"/>
      <c r="K885" s="220"/>
      <c r="L885" s="221"/>
      <c r="M885" s="196" t="s">
        <v>56</v>
      </c>
      <c r="N885" s="222">
        <f t="shared" si="264"/>
        <v>9979</v>
      </c>
      <c r="O885" s="233">
        <v>0</v>
      </c>
      <c r="P885" s="224"/>
      <c r="Q885" s="302"/>
      <c r="R885" s="199"/>
      <c r="S885" s="235">
        <v>0</v>
      </c>
      <c r="T885" s="210">
        <f>+IF(ABS(+O885+Q885)&lt;=ABS(P885+R885),-O885+P885-Q885+R885,0)</f>
        <v>0</v>
      </c>
      <c r="U885" s="196"/>
      <c r="V885" s="225">
        <v>0</v>
      </c>
      <c r="W885" s="226">
        <v>20686818301.98</v>
      </c>
      <c r="X885" s="227">
        <v>35006299.18</v>
      </c>
      <c r="Y885" s="226">
        <v>2152564428.3699999</v>
      </c>
      <c r="Z885" s="227">
        <v>0</v>
      </c>
      <c r="AA885" s="228">
        <v>22804376431.170002</v>
      </c>
      <c r="AB885" s="196"/>
      <c r="AC885" s="233">
        <v>0</v>
      </c>
      <c r="AD885" s="224"/>
      <c r="AE885" s="302"/>
      <c r="AF885" s="199"/>
      <c r="AG885" s="235">
        <v>0</v>
      </c>
      <c r="AH885" s="210">
        <f>+IF(ABS(+AC885+AE885)&lt;=ABS(AD885+AF885),-AC885+AD885-AE885+AF885,0)</f>
        <v>0</v>
      </c>
      <c r="AI885" s="196"/>
      <c r="AJ885" s="229">
        <f t="shared" si="263"/>
        <v>9979</v>
      </c>
      <c r="AK885" s="327">
        <v>0</v>
      </c>
      <c r="AL885" s="209">
        <f>+ROUND(+P885+W885+AD885,2)</f>
        <v>20686818301.98</v>
      </c>
      <c r="AM885" s="201">
        <f t="shared" si="272"/>
        <v>35006299.18</v>
      </c>
      <c r="AN885" s="209">
        <f t="shared" si="272"/>
        <v>2152564428.3699999</v>
      </c>
      <c r="AO885" s="328">
        <v>0</v>
      </c>
      <c r="AP885" s="210">
        <f>+T885+AA885+AH885</f>
        <v>22804376431.170002</v>
      </c>
      <c r="AQ885" s="7"/>
      <c r="AR885" s="211">
        <f t="shared" si="266"/>
        <v>0</v>
      </c>
      <c r="AS885" s="212">
        <f t="shared" si="267"/>
        <v>0</v>
      </c>
      <c r="AT885" s="213">
        <f t="shared" si="268"/>
        <v>0</v>
      </c>
      <c r="AU885" s="7"/>
      <c r="AV885" s="238">
        <f>+IF(OR(+ROUND(O885,2)+ROUND(Q885,2)&gt;ROUND(P885,2)+ROUND(R885,2),+ABS(ROUND(O885,2)+ROUND(Q885,2))&gt;+ABS(ROUND(P885,2)+ROUND(R885,2))),+(ROUND(O885,2)+ROUND(Q885,2))-(ROUND(P885,2)+ROUND(R885,2)),0)</f>
        <v>0</v>
      </c>
      <c r="AW885" s="214"/>
      <c r="AX885" s="238">
        <f>+IF(OR(+ROUND(AC885,2)+ROUND(AE885,2)&gt;ROUND(AD885,2)+ROUND(AF885,2),+ABS(ROUND(AC885,2)+ROUND(AE885,2))&gt;+ABS(ROUND(AD885,2)+ROUND(AF885,2))),+(ROUND(AC885,2)+ROUND(AE885,2))-(ROUND(AD885,2)+ROUND(AF885,2)),0)</f>
        <v>0</v>
      </c>
      <c r="AY885" s="7"/>
      <c r="AZ885" s="7"/>
      <c r="BA885" s="7"/>
      <c r="BB885" s="7"/>
      <c r="BC885" s="7"/>
      <c r="BD885" s="7"/>
    </row>
    <row r="886" spans="1:56" x14ac:dyDescent="0.25">
      <c r="A886" s="218">
        <v>9981</v>
      </c>
      <c r="B886" s="336" t="s">
        <v>920</v>
      </c>
      <c r="C886" s="220"/>
      <c r="D886" s="220"/>
      <c r="E886" s="220"/>
      <c r="F886" s="220"/>
      <c r="G886" s="220"/>
      <c r="H886" s="220"/>
      <c r="I886" s="220"/>
      <c r="J886" s="220"/>
      <c r="K886" s="220"/>
      <c r="L886" s="221"/>
      <c r="M886" s="196" t="s">
        <v>56</v>
      </c>
      <c r="N886" s="222">
        <f t="shared" si="264"/>
        <v>9981</v>
      </c>
      <c r="O886" s="233">
        <v>0</v>
      </c>
      <c r="P886" s="224"/>
      <c r="Q886" s="302"/>
      <c r="R886" s="199"/>
      <c r="S886" s="235">
        <v>0</v>
      </c>
      <c r="T886" s="210">
        <f>+IF(ABS(+O886+Q886)&lt;=ABS(P886+R886),-O886+P886-Q886+R886,0)</f>
        <v>0</v>
      </c>
      <c r="U886" s="196"/>
      <c r="V886" s="225">
        <v>0</v>
      </c>
      <c r="W886" s="226">
        <v>32046620460.32</v>
      </c>
      <c r="X886" s="227">
        <v>4889334573.9499998</v>
      </c>
      <c r="Y886" s="226">
        <v>4439885815.0500002</v>
      </c>
      <c r="Z886" s="227">
        <v>0</v>
      </c>
      <c r="AA886" s="228">
        <v>31597171701.419998</v>
      </c>
      <c r="AB886" s="196"/>
      <c r="AC886" s="233">
        <v>0</v>
      </c>
      <c r="AD886" s="224"/>
      <c r="AE886" s="302"/>
      <c r="AF886" s="199"/>
      <c r="AG886" s="235">
        <v>0</v>
      </c>
      <c r="AH886" s="210">
        <f>+IF(ABS(+AC886+AE886)&lt;=ABS(AD886+AF886),-AC886+AD886-AE886+AF886,0)</f>
        <v>0</v>
      </c>
      <c r="AI886" s="196"/>
      <c r="AJ886" s="229">
        <f t="shared" si="263"/>
        <v>9981</v>
      </c>
      <c r="AK886" s="327">
        <v>0</v>
      </c>
      <c r="AL886" s="209">
        <f>+ROUND(+P886+W886+AD886,2)</f>
        <v>32046620460.32</v>
      </c>
      <c r="AM886" s="201">
        <f t="shared" si="272"/>
        <v>4889334573.9499998</v>
      </c>
      <c r="AN886" s="209">
        <f t="shared" si="272"/>
        <v>4439885815.0500002</v>
      </c>
      <c r="AO886" s="328">
        <v>0</v>
      </c>
      <c r="AP886" s="210">
        <f>+T886+AA886+AH886</f>
        <v>31597171701.419998</v>
      </c>
      <c r="AQ886" s="7"/>
      <c r="AR886" s="211">
        <f t="shared" si="266"/>
        <v>0</v>
      </c>
      <c r="AS886" s="212">
        <f t="shared" si="267"/>
        <v>0</v>
      </c>
      <c r="AT886" s="213">
        <f t="shared" si="268"/>
        <v>0</v>
      </c>
      <c r="AU886" s="7"/>
      <c r="AV886" s="238">
        <f>+IF(OR(+ROUND(O886,2)+ROUND(Q886,2)&gt;ROUND(P886,2)+ROUND(R886,2),+ABS(ROUND(O886,2)+ROUND(Q886,2))&gt;+ABS(ROUND(P886,2)+ROUND(R886,2))),+(ROUND(O886,2)+ROUND(Q886,2))-(ROUND(P886,2)+ROUND(R886,2)),0)</f>
        <v>0</v>
      </c>
      <c r="AW886" s="214"/>
      <c r="AX886" s="238">
        <f>+IF(OR(+ROUND(AC886,2)+ROUND(AE886,2)&gt;ROUND(AD886,2)+ROUND(AF886,2),+ABS(ROUND(AC886,2)+ROUND(AE886,2))&gt;+ABS(ROUND(AD886,2)+ROUND(AF886,2))),+(ROUND(AC886,2)+ROUND(AE886,2))-(ROUND(AD886,2)+ROUND(AF886,2)),0)</f>
        <v>0</v>
      </c>
      <c r="AY886" s="7"/>
      <c r="AZ886" s="7"/>
      <c r="BA886" s="7"/>
      <c r="BB886" s="7"/>
      <c r="BC886" s="7"/>
      <c r="BD886" s="7"/>
    </row>
    <row r="887" spans="1:56" ht="16.5" thickBot="1" x14ac:dyDescent="0.3">
      <c r="A887" s="460">
        <v>9989</v>
      </c>
      <c r="B887" s="461" t="s">
        <v>921</v>
      </c>
      <c r="C887" s="267"/>
      <c r="D887" s="267"/>
      <c r="E887" s="267"/>
      <c r="F887" s="267"/>
      <c r="G887" s="267"/>
      <c r="H887" s="267"/>
      <c r="I887" s="267"/>
      <c r="J887" s="267"/>
      <c r="K887" s="267"/>
      <c r="L887" s="268"/>
      <c r="M887" s="196" t="s">
        <v>56</v>
      </c>
      <c r="N887" s="269">
        <f t="shared" si="264"/>
        <v>9989</v>
      </c>
      <c r="O887" s="322"/>
      <c r="P887" s="323">
        <v>0</v>
      </c>
      <c r="Q887" s="462"/>
      <c r="R887" s="463"/>
      <c r="S887" s="242">
        <f>+IF(ABS(+O887+Q887)&gt;=ABS(P887+R887),+O887-P887+Q887-R887,0)</f>
        <v>0</v>
      </c>
      <c r="T887" s="236">
        <v>0</v>
      </c>
      <c r="U887" s="196"/>
      <c r="V887" s="274">
        <v>44079983554.779991</v>
      </c>
      <c r="W887" s="275">
        <v>0</v>
      </c>
      <c r="X887" s="276">
        <v>6588179775.8699999</v>
      </c>
      <c r="Y887" s="275">
        <v>2716772666.1900005</v>
      </c>
      <c r="Z887" s="276">
        <v>47951390664.460007</v>
      </c>
      <c r="AA887" s="277">
        <v>0</v>
      </c>
      <c r="AB887" s="196"/>
      <c r="AC887" s="322"/>
      <c r="AD887" s="323">
        <v>0</v>
      </c>
      <c r="AE887" s="315"/>
      <c r="AF887" s="271"/>
      <c r="AG887" s="324">
        <f>+IF(ABS(+AC887+AE887)&gt;=ABS(AD887+AF887),+AC887-AD887+AE887-AF887,0)</f>
        <v>0</v>
      </c>
      <c r="AH887" s="325">
        <v>0</v>
      </c>
      <c r="AI887" s="196"/>
      <c r="AJ887" s="278">
        <f t="shared" si="263"/>
        <v>9989</v>
      </c>
      <c r="AK887" s="326">
        <f>+ROUND(+O887+V887+AC887,2)</f>
        <v>44079983554.779999</v>
      </c>
      <c r="AL887" s="323">
        <v>0</v>
      </c>
      <c r="AM887" s="280">
        <f t="shared" si="272"/>
        <v>6588179775.8699999</v>
      </c>
      <c r="AN887" s="279">
        <f t="shared" si="272"/>
        <v>2716772666.1900001</v>
      </c>
      <c r="AO887" s="280">
        <f>+S887+Z887+AG887</f>
        <v>47951390664.460007</v>
      </c>
      <c r="AP887" s="464">
        <v>0</v>
      </c>
      <c r="AQ887" s="7"/>
      <c r="AR887" s="211">
        <f t="shared" si="266"/>
        <v>0</v>
      </c>
      <c r="AS887" s="212">
        <f t="shared" si="267"/>
        <v>0</v>
      </c>
      <c r="AT887" s="213">
        <f t="shared" si="268"/>
        <v>0</v>
      </c>
      <c r="AU887" s="7"/>
      <c r="AV887" s="243">
        <f>+IF(OR(ROUND(P887,2)+ROUND(R887,2)&gt;+ROUND(O887,2)+ROUND(Q887,2),+ABS(ROUND(P887,2)+ROUND(R887,2))&gt;+ABS(ROUND(O887,2)+ROUND(Q887,2))),+(ROUND(P887,2)+ROUND(R887,2))-(ROUND(O887,2)+ROUND(Q887,2)),0)</f>
        <v>0</v>
      </c>
      <c r="AW887" s="214"/>
      <c r="AX887" s="243">
        <f>+IF(OR(ROUND(AD887,2)+ROUND(AF887,2)&gt;+ROUND(AC887,2)+ROUND(AE887,2),+ABS(ROUND(AD887,2)+ROUND(AF887,2))&gt;+ABS(ROUND(AC887,2)+ROUND(AE887,2))),+(ROUND(AD887,2)+ROUND(AF887,2))-(ROUND(AC887,2)+ROUND(AE887,2)),0)</f>
        <v>0</v>
      </c>
      <c r="AY887" s="7"/>
      <c r="AZ887" s="7"/>
      <c r="BA887" s="7"/>
      <c r="BB887" s="7"/>
      <c r="BC887" s="7"/>
      <c r="BD887" s="7"/>
    </row>
    <row r="888" spans="1:56" ht="16.5" thickBot="1" x14ac:dyDescent="0.3">
      <c r="A888" s="465" t="s">
        <v>922</v>
      </c>
      <c r="B888" s="466"/>
      <c r="C888" s="466"/>
      <c r="D888" s="466"/>
      <c r="E888" s="466"/>
      <c r="F888" s="466"/>
      <c r="G888" s="466"/>
      <c r="H888" s="466"/>
      <c r="I888" s="466"/>
      <c r="J888" s="466"/>
      <c r="K888" s="466"/>
      <c r="L888" s="467"/>
      <c r="M888" s="196"/>
      <c r="N888" s="468">
        <v>9</v>
      </c>
      <c r="O888" s="416">
        <f t="shared" ref="O888:T888" si="289">+ROUND(SUM(O831:O887),2)</f>
        <v>0</v>
      </c>
      <c r="P888" s="417">
        <f t="shared" si="289"/>
        <v>0</v>
      </c>
      <c r="Q888" s="418">
        <f t="shared" si="289"/>
        <v>0</v>
      </c>
      <c r="R888" s="419">
        <f t="shared" si="289"/>
        <v>0</v>
      </c>
      <c r="S888" s="418">
        <f t="shared" si="289"/>
        <v>0</v>
      </c>
      <c r="T888" s="420">
        <f t="shared" si="289"/>
        <v>0</v>
      </c>
      <c r="U888" s="196"/>
      <c r="V888" s="421">
        <f t="shared" ref="V888:AA888" si="290">+ROUND(SUM(V831:V887),2)</f>
        <v>76126604015.100006</v>
      </c>
      <c r="W888" s="424">
        <f t="shared" si="290"/>
        <v>76126604015.100006</v>
      </c>
      <c r="X888" s="423">
        <f t="shared" si="290"/>
        <v>20272130239.200001</v>
      </c>
      <c r="Y888" s="424">
        <f t="shared" si="290"/>
        <v>20272130239.200001</v>
      </c>
      <c r="Z888" s="425">
        <f t="shared" si="290"/>
        <v>80461325341.899994</v>
      </c>
      <c r="AA888" s="426">
        <f t="shared" si="290"/>
        <v>80461325341.899994</v>
      </c>
      <c r="AB888" s="196"/>
      <c r="AC888" s="427">
        <f t="shared" ref="AC888:AH888" si="291">+ROUND(SUM(AC831:AC887),2)</f>
        <v>0</v>
      </c>
      <c r="AD888" s="428">
        <f t="shared" si="291"/>
        <v>0</v>
      </c>
      <c r="AE888" s="429">
        <f t="shared" si="291"/>
        <v>0</v>
      </c>
      <c r="AF888" s="430">
        <f t="shared" si="291"/>
        <v>0</v>
      </c>
      <c r="AG888" s="431">
        <f t="shared" si="291"/>
        <v>0</v>
      </c>
      <c r="AH888" s="432">
        <f t="shared" si="291"/>
        <v>0</v>
      </c>
      <c r="AI888" s="196"/>
      <c r="AJ888" s="469">
        <f t="shared" si="263"/>
        <v>9</v>
      </c>
      <c r="AK888" s="470">
        <f t="shared" ref="AK888:AP888" si="292">+ROUND(SUM(AK831:AK887),2)</f>
        <v>76126604015.100006</v>
      </c>
      <c r="AL888" s="471">
        <f t="shared" si="292"/>
        <v>76126604015.100006</v>
      </c>
      <c r="AM888" s="472">
        <f t="shared" si="292"/>
        <v>20272130239.200001</v>
      </c>
      <c r="AN888" s="471">
        <f t="shared" si="292"/>
        <v>20272130239.200001</v>
      </c>
      <c r="AO888" s="472">
        <f t="shared" si="292"/>
        <v>80461325341.899994</v>
      </c>
      <c r="AP888" s="473">
        <f t="shared" si="292"/>
        <v>80461325341.899994</v>
      </c>
      <c r="AQ888" s="7"/>
      <c r="AR888" s="474">
        <f>+ROUND(SUM(AR831:AR887),2)</f>
        <v>0</v>
      </c>
      <c r="AS888" s="475">
        <f>+ROUND(SUM(AS831:AS887),2)</f>
        <v>0</v>
      </c>
      <c r="AT888" s="476">
        <f>+ROUND(SUM(AT831:AT887),2)</f>
        <v>0</v>
      </c>
      <c r="AU888" s="7"/>
      <c r="AV888" s="7"/>
      <c r="AW888" s="214"/>
      <c r="AX888" s="214"/>
      <c r="AY888" s="7"/>
      <c r="AZ888" s="7"/>
      <c r="BA888" s="7"/>
      <c r="BB888" s="7"/>
      <c r="BC888" s="7"/>
      <c r="BD888" s="7"/>
    </row>
    <row r="889" spans="1:56" ht="12" customHeight="1" thickBot="1" x14ac:dyDescent="0.3">
      <c r="A889" s="477"/>
      <c r="B889" s="108"/>
      <c r="C889" s="108"/>
      <c r="D889" s="108"/>
      <c r="E889" s="108"/>
      <c r="F889" s="108"/>
      <c r="G889" s="108"/>
      <c r="H889" s="108"/>
      <c r="I889" s="108"/>
      <c r="J889" s="108"/>
      <c r="K889" s="108"/>
      <c r="L889" s="108"/>
      <c r="M889" s="196"/>
      <c r="N889" s="478"/>
      <c r="O889" s="479"/>
      <c r="P889" s="479"/>
      <c r="Q889" s="479"/>
      <c r="R889" s="479"/>
      <c r="S889" s="479"/>
      <c r="T889" s="479"/>
      <c r="U889" s="196"/>
      <c r="V889" s="479"/>
      <c r="W889" s="479"/>
      <c r="X889" s="479"/>
      <c r="Y889" s="479"/>
      <c r="Z889" s="479"/>
      <c r="AA889" s="479"/>
      <c r="AB889" s="196"/>
      <c r="AC889" s="479"/>
      <c r="AD889" s="479"/>
      <c r="AE889" s="479"/>
      <c r="AF889" s="479"/>
      <c r="AG889" s="479"/>
      <c r="AH889" s="479"/>
      <c r="AI889" s="196"/>
      <c r="AJ889" s="478"/>
      <c r="AK889" s="479"/>
      <c r="AL889" s="479"/>
      <c r="AM889" s="479"/>
      <c r="AN889" s="479"/>
      <c r="AO889" s="479"/>
      <c r="AP889" s="479"/>
      <c r="AQ889" s="7"/>
      <c r="AR889" s="479"/>
      <c r="AS889" s="479"/>
      <c r="AT889" s="479"/>
      <c r="AU889" s="7"/>
      <c r="AV889" s="7"/>
      <c r="AW889" s="214"/>
      <c r="AX889" s="214"/>
      <c r="AY889" s="7"/>
      <c r="AZ889" s="7"/>
      <c r="BA889" s="7"/>
      <c r="BB889" s="7"/>
      <c r="BC889" s="7"/>
      <c r="BD889" s="7"/>
    </row>
    <row r="890" spans="1:56" ht="16.5" thickBot="1" x14ac:dyDescent="0.3">
      <c r="A890" s="480" t="s">
        <v>923</v>
      </c>
      <c r="B890" s="481"/>
      <c r="C890" s="481"/>
      <c r="D890" s="481"/>
      <c r="E890" s="481"/>
      <c r="F890" s="481"/>
      <c r="G890" s="481"/>
      <c r="H890" s="481"/>
      <c r="I890" s="481"/>
      <c r="J890" s="481"/>
      <c r="K890" s="481"/>
      <c r="L890" s="482"/>
      <c r="M890" s="196"/>
      <c r="N890" s="483" t="s">
        <v>924</v>
      </c>
      <c r="O890" s="484">
        <f t="shared" ref="O890:T890" si="293">+ROUND(+O829+O888,2)</f>
        <v>0</v>
      </c>
      <c r="P890" s="485">
        <f t="shared" si="293"/>
        <v>0</v>
      </c>
      <c r="Q890" s="486">
        <f t="shared" si="293"/>
        <v>0</v>
      </c>
      <c r="R890" s="487">
        <f t="shared" si="293"/>
        <v>0</v>
      </c>
      <c r="S890" s="486">
        <f t="shared" si="293"/>
        <v>0</v>
      </c>
      <c r="T890" s="488">
        <f t="shared" si="293"/>
        <v>0</v>
      </c>
      <c r="U890" s="196"/>
      <c r="V890" s="489">
        <f t="shared" ref="V890:AA890" si="294">+ROUND(+V829+V888,2)</f>
        <v>82857109036.490005</v>
      </c>
      <c r="W890" s="490">
        <f t="shared" si="294"/>
        <v>82857109036.490005</v>
      </c>
      <c r="X890" s="491">
        <f t="shared" si="294"/>
        <v>33879822074.299999</v>
      </c>
      <c r="Y890" s="490">
        <f t="shared" si="294"/>
        <v>33879822074.299999</v>
      </c>
      <c r="Z890" s="491">
        <f t="shared" si="294"/>
        <v>89643898304.929993</v>
      </c>
      <c r="AA890" s="492">
        <f t="shared" si="294"/>
        <v>89643898304.929993</v>
      </c>
      <c r="AB890" s="196"/>
      <c r="AC890" s="493">
        <f t="shared" ref="AC890:AH890" si="295">+ROUND(+AC829+AC888,2)</f>
        <v>1488811343.95</v>
      </c>
      <c r="AD890" s="494">
        <f t="shared" si="295"/>
        <v>1488811343.95</v>
      </c>
      <c r="AE890" s="495">
        <f t="shared" si="295"/>
        <v>549637222.61000001</v>
      </c>
      <c r="AF890" s="496">
        <f t="shared" si="295"/>
        <v>549637222.61000001</v>
      </c>
      <c r="AG890" s="497">
        <f t="shared" si="295"/>
        <v>1427088892.4100001</v>
      </c>
      <c r="AH890" s="498">
        <f t="shared" si="295"/>
        <v>1427088892.4100001</v>
      </c>
      <c r="AI890" s="196"/>
      <c r="AJ890" s="499" t="str">
        <f t="shared" si="263"/>
        <v>Общо</v>
      </c>
      <c r="AK890" s="500">
        <f t="shared" ref="AK890:AP890" si="296">+ROUND(+AK829+AK888,2)</f>
        <v>84345920380.440002</v>
      </c>
      <c r="AL890" s="501">
        <f t="shared" si="296"/>
        <v>84345920380.440002</v>
      </c>
      <c r="AM890" s="502">
        <f t="shared" si="296"/>
        <v>34429459296.910004</v>
      </c>
      <c r="AN890" s="501">
        <f t="shared" si="296"/>
        <v>34429459296.910004</v>
      </c>
      <c r="AO890" s="502">
        <f t="shared" si="296"/>
        <v>91070987197.339996</v>
      </c>
      <c r="AP890" s="503">
        <f t="shared" si="296"/>
        <v>91070987197.339996</v>
      </c>
      <c r="AQ890" s="7"/>
      <c r="AR890" s="504">
        <f>+ROUND(+AR829+AR888,2)</f>
        <v>0</v>
      </c>
      <c r="AS890" s="504">
        <f>+ROUND(+AS829+AS888,2)</f>
        <v>0</v>
      </c>
      <c r="AT890" s="505">
        <f>+ROUND(+AT829+AT888,2)</f>
        <v>0</v>
      </c>
      <c r="AU890" s="7"/>
      <c r="AV890" s="7"/>
      <c r="AW890" s="214"/>
      <c r="AX890" s="214"/>
      <c r="AY890" s="7"/>
      <c r="AZ890" s="7"/>
      <c r="BA890" s="7"/>
      <c r="BB890" s="7"/>
      <c r="BC890" s="7"/>
      <c r="BD890" s="7"/>
    </row>
    <row r="891" spans="1:56" ht="17.25" thickTop="1" thickBot="1" x14ac:dyDescent="0.3">
      <c r="A891" s="7"/>
      <c r="B891" s="7"/>
      <c r="C891" s="7"/>
      <c r="D891" s="7"/>
      <c r="E891" s="7"/>
      <c r="F891" s="7"/>
      <c r="G891" s="7"/>
      <c r="H891" s="7"/>
      <c r="I891" s="7"/>
      <c r="J891" s="7"/>
      <c r="K891" s="7"/>
      <c r="L891" s="7"/>
      <c r="M891" s="445"/>
      <c r="N891" s="214"/>
      <c r="O891" s="479"/>
      <c r="P891" s="479"/>
      <c r="Q891" s="479"/>
      <c r="R891" s="479"/>
      <c r="S891" s="479"/>
      <c r="T891" s="479"/>
      <c r="U891" s="445"/>
      <c r="V891" s="479"/>
      <c r="W891" s="479"/>
      <c r="X891" s="479"/>
      <c r="Y891" s="479"/>
      <c r="Z891" s="479"/>
      <c r="AA891" s="479"/>
      <c r="AB891" s="445"/>
      <c r="AC891" s="479"/>
      <c r="AD891" s="479"/>
      <c r="AE891" s="479"/>
      <c r="AF891" s="479"/>
      <c r="AG891" s="479"/>
      <c r="AH891" s="479"/>
      <c r="AI891" s="445"/>
      <c r="AJ891" s="214"/>
      <c r="AK891" s="479"/>
      <c r="AL891" s="479"/>
      <c r="AM891" s="479"/>
      <c r="AN891" s="479"/>
      <c r="AO891" s="479"/>
      <c r="AP891" s="479"/>
      <c r="AQ891" s="7"/>
      <c r="AR891" s="479"/>
      <c r="AS891" s="479"/>
      <c r="AT891" s="479"/>
      <c r="AU891" s="7"/>
      <c r="AV891" s="7"/>
      <c r="AW891" s="214"/>
      <c r="AX891" s="214"/>
      <c r="AY891" s="7"/>
      <c r="AZ891" s="7"/>
      <c r="BA891" s="7"/>
      <c r="BB891" s="7"/>
      <c r="BC891" s="7"/>
      <c r="BD891" s="7"/>
    </row>
    <row r="892" spans="1:56" ht="16.5" thickBot="1" x14ac:dyDescent="0.3">
      <c r="A892" s="506" t="s">
        <v>925</v>
      </c>
      <c r="B892" s="507"/>
      <c r="C892" s="507"/>
      <c r="D892" s="507"/>
      <c r="E892" s="507"/>
      <c r="F892" s="507"/>
      <c r="G892" s="507"/>
      <c r="H892" s="507"/>
      <c r="I892" s="507"/>
      <c r="J892" s="507"/>
      <c r="K892" s="507"/>
      <c r="L892" s="508"/>
      <c r="M892" s="196"/>
      <c r="N892" s="509" t="s">
        <v>864</v>
      </c>
      <c r="O892" s="510" t="s">
        <v>926</v>
      </c>
      <c r="P892" s="511">
        <f>+ROUND(+O829-P829,2)</f>
        <v>0</v>
      </c>
      <c r="Q892" s="512" t="s">
        <v>927</v>
      </c>
      <c r="R892" s="511">
        <f>+ROUND(+Q829-R829,2)</f>
        <v>0</v>
      </c>
      <c r="S892" s="512" t="s">
        <v>928</v>
      </c>
      <c r="T892" s="513">
        <f>+ROUND(+S829-T829,2)</f>
        <v>0</v>
      </c>
      <c r="U892" s="196"/>
      <c r="V892" s="514" t="s">
        <v>926</v>
      </c>
      <c r="W892" s="515">
        <f>+ROUND(+V829-W829,2)</f>
        <v>0</v>
      </c>
      <c r="X892" s="516" t="s">
        <v>927</v>
      </c>
      <c r="Y892" s="517">
        <f>+ROUND(+X829-Y829,2)</f>
        <v>0</v>
      </c>
      <c r="Z892" s="518" t="s">
        <v>928</v>
      </c>
      <c r="AA892" s="519">
        <f>+ROUND(+Z829-AA829,2)</f>
        <v>0</v>
      </c>
      <c r="AB892" s="196"/>
      <c r="AC892" s="520" t="s">
        <v>926</v>
      </c>
      <c r="AD892" s="521">
        <f>+ROUND(+AC829-AD829,2)</f>
        <v>0</v>
      </c>
      <c r="AE892" s="522" t="s">
        <v>927</v>
      </c>
      <c r="AF892" s="523">
        <f>+ROUND(+AE829-AF829,2)</f>
        <v>0</v>
      </c>
      <c r="AG892" s="524" t="s">
        <v>928</v>
      </c>
      <c r="AH892" s="525">
        <f>+ROUND(+AG829-AH829,2)</f>
        <v>0</v>
      </c>
      <c r="AI892" s="196"/>
      <c r="AJ892" s="509" t="s">
        <v>864</v>
      </c>
      <c r="AK892" s="510" t="s">
        <v>926</v>
      </c>
      <c r="AL892" s="511">
        <f>+ROUND(+AK829-AL829,2)</f>
        <v>0</v>
      </c>
      <c r="AM892" s="512" t="s">
        <v>927</v>
      </c>
      <c r="AN892" s="511">
        <f>+ROUND(+AM829-AN829,2)</f>
        <v>0</v>
      </c>
      <c r="AO892" s="512" t="s">
        <v>928</v>
      </c>
      <c r="AP892" s="513">
        <f>+ROUND(+AO829-AP829,2)</f>
        <v>0</v>
      </c>
      <c r="AQ892" s="7"/>
      <c r="AR892" s="7"/>
      <c r="AS892" s="7"/>
      <c r="AT892" s="7"/>
      <c r="AU892" s="7"/>
      <c r="AV892" s="7"/>
      <c r="AW892" s="214"/>
      <c r="AX892" s="214"/>
      <c r="AY892" s="7"/>
      <c r="AZ892" s="7"/>
      <c r="BA892" s="7"/>
      <c r="BB892" s="7"/>
      <c r="BC892" s="7"/>
      <c r="BD892" s="7"/>
    </row>
    <row r="893" spans="1:56" ht="7.5" customHeight="1" thickBot="1" x14ac:dyDescent="0.3">
      <c r="A893" s="7"/>
      <c r="B893" s="7"/>
      <c r="C893" s="7"/>
      <c r="D893" s="7"/>
      <c r="E893" s="7"/>
      <c r="F893" s="7"/>
      <c r="G893" s="7"/>
      <c r="H893" s="7"/>
      <c r="I893" s="7"/>
      <c r="J893" s="7"/>
      <c r="K893" s="7"/>
      <c r="L893" s="7"/>
      <c r="M893" s="445"/>
      <c r="N893" s="214"/>
      <c r="O893" s="479"/>
      <c r="P893" s="479"/>
      <c r="Q893" s="479"/>
      <c r="R893" s="479"/>
      <c r="S893" s="479"/>
      <c r="T893" s="479"/>
      <c r="U893" s="445"/>
      <c r="V893" s="479"/>
      <c r="W893" s="479"/>
      <c r="X893" s="479"/>
      <c r="Y893" s="479"/>
      <c r="Z893" s="479"/>
      <c r="AA893" s="479"/>
      <c r="AB893" s="445"/>
      <c r="AC893" s="479"/>
      <c r="AD893" s="479"/>
      <c r="AE893" s="479"/>
      <c r="AF893" s="479"/>
      <c r="AG893" s="479"/>
      <c r="AH893" s="479"/>
      <c r="AI893" s="445"/>
      <c r="AJ893" s="214"/>
      <c r="AK893" s="479"/>
      <c r="AL893" s="479"/>
      <c r="AM893" s="479"/>
      <c r="AN893" s="479"/>
      <c r="AO893" s="479"/>
      <c r="AP893" s="479"/>
      <c r="AQ893" s="7"/>
      <c r="AR893" s="7"/>
      <c r="AS893" s="7"/>
      <c r="AT893" s="7"/>
      <c r="AU893" s="7"/>
      <c r="AV893" s="7"/>
      <c r="AW893" s="214"/>
      <c r="AX893" s="214"/>
      <c r="AY893" s="7"/>
      <c r="AZ893" s="7"/>
      <c r="BA893" s="7"/>
      <c r="BB893" s="7"/>
      <c r="BC893" s="7"/>
      <c r="BD893" s="7"/>
    </row>
    <row r="894" spans="1:56" ht="16.5" thickBot="1" x14ac:dyDescent="0.3">
      <c r="A894" s="506" t="s">
        <v>929</v>
      </c>
      <c r="B894" s="507"/>
      <c r="C894" s="507"/>
      <c r="D894" s="507"/>
      <c r="E894" s="507"/>
      <c r="F894" s="507"/>
      <c r="G894" s="507"/>
      <c r="H894" s="507"/>
      <c r="I894" s="507"/>
      <c r="J894" s="507"/>
      <c r="K894" s="507"/>
      <c r="L894" s="508"/>
      <c r="M894" s="196"/>
      <c r="N894" s="526">
        <v>9</v>
      </c>
      <c r="O894" s="510" t="s">
        <v>926</v>
      </c>
      <c r="P894" s="511">
        <f>+ROUND(+O888-P888,2)</f>
        <v>0</v>
      </c>
      <c r="Q894" s="512" t="s">
        <v>927</v>
      </c>
      <c r="R894" s="511">
        <f>+ROUND(+Q888-R888,2)</f>
        <v>0</v>
      </c>
      <c r="S894" s="512" t="s">
        <v>928</v>
      </c>
      <c r="T894" s="513">
        <f>+ROUND(+S888-T888,2)</f>
        <v>0</v>
      </c>
      <c r="U894" s="196"/>
      <c r="V894" s="514" t="s">
        <v>926</v>
      </c>
      <c r="W894" s="517">
        <f>+ROUND(+V888-W888,2)</f>
        <v>0</v>
      </c>
      <c r="X894" s="516" t="s">
        <v>927</v>
      </c>
      <c r="Y894" s="517">
        <f>+ROUND(+X888-Y888,2)</f>
        <v>0</v>
      </c>
      <c r="Z894" s="518" t="s">
        <v>928</v>
      </c>
      <c r="AA894" s="519">
        <f>+ROUND(+Z888-AA888,2)</f>
        <v>0</v>
      </c>
      <c r="AB894" s="196"/>
      <c r="AC894" s="520" t="s">
        <v>926</v>
      </c>
      <c r="AD894" s="521">
        <f>+ROUND(+AC888-AD888,2)</f>
        <v>0</v>
      </c>
      <c r="AE894" s="522" t="s">
        <v>927</v>
      </c>
      <c r="AF894" s="523">
        <f>+ROUND(+AE888-AF888,2)</f>
        <v>0</v>
      </c>
      <c r="AG894" s="524" t="s">
        <v>928</v>
      </c>
      <c r="AH894" s="525">
        <f>+ROUND(+AG888-AH888,2)</f>
        <v>0</v>
      </c>
      <c r="AI894" s="196"/>
      <c r="AJ894" s="526">
        <v>9</v>
      </c>
      <c r="AK894" s="510" t="s">
        <v>926</v>
      </c>
      <c r="AL894" s="511">
        <f>+ROUND(+AK888-AL888,2)</f>
        <v>0</v>
      </c>
      <c r="AM894" s="512" t="s">
        <v>927</v>
      </c>
      <c r="AN894" s="511">
        <f>+ROUND(+AM888-AN888,2)</f>
        <v>0</v>
      </c>
      <c r="AO894" s="512" t="s">
        <v>928</v>
      </c>
      <c r="AP894" s="513">
        <f>+ROUND(+AO888-AP888,2)</f>
        <v>0</v>
      </c>
      <c r="AQ894" s="7"/>
      <c r="AR894" s="7"/>
      <c r="AS894" s="7"/>
      <c r="AT894" s="7"/>
      <c r="AU894" s="7"/>
      <c r="AV894" s="7"/>
      <c r="AW894" s="214"/>
      <c r="AX894" s="214"/>
      <c r="AY894" s="7"/>
      <c r="AZ894" s="7"/>
      <c r="BA894" s="7"/>
      <c r="BB894" s="7"/>
      <c r="BC894" s="7"/>
      <c r="BD894" s="7"/>
    </row>
    <row r="895" spans="1:56" ht="7.5" customHeight="1" thickBot="1" x14ac:dyDescent="0.3">
      <c r="A895" s="7"/>
      <c r="B895" s="7"/>
      <c r="C895" s="7"/>
      <c r="D895" s="7"/>
      <c r="E895" s="7"/>
      <c r="F895" s="7"/>
      <c r="G895" s="7"/>
      <c r="H895" s="7"/>
      <c r="I895" s="7"/>
      <c r="J895" s="7"/>
      <c r="K895" s="7"/>
      <c r="L895" s="7"/>
      <c r="M895" s="445"/>
      <c r="N895" s="214"/>
      <c r="O895" s="479"/>
      <c r="P895" s="479"/>
      <c r="Q895" s="479"/>
      <c r="R895" s="479"/>
      <c r="S895" s="479"/>
      <c r="T895" s="479"/>
      <c r="U895" s="445"/>
      <c r="V895" s="479"/>
      <c r="W895" s="479"/>
      <c r="X895" s="479"/>
      <c r="Y895" s="479"/>
      <c r="Z895" s="479"/>
      <c r="AA895" s="479"/>
      <c r="AB895" s="445"/>
      <c r="AC895" s="479"/>
      <c r="AD895" s="479"/>
      <c r="AE895" s="479"/>
      <c r="AF895" s="479"/>
      <c r="AG895" s="479"/>
      <c r="AH895" s="479"/>
      <c r="AI895" s="445"/>
      <c r="AJ895" s="214"/>
      <c r="AK895" s="479"/>
      <c r="AL895" s="479"/>
      <c r="AM895" s="479"/>
      <c r="AN895" s="479"/>
      <c r="AO895" s="479"/>
      <c r="AP895" s="479"/>
      <c r="AQ895" s="7"/>
      <c r="AR895" s="7"/>
      <c r="AS895" s="7"/>
      <c r="AT895" s="7"/>
      <c r="AU895" s="7"/>
      <c r="AV895" s="7"/>
      <c r="AW895" s="214"/>
      <c r="AX895" s="214"/>
      <c r="AY895" s="7"/>
      <c r="AZ895" s="7"/>
      <c r="BA895" s="7"/>
      <c r="BB895" s="7"/>
      <c r="BC895" s="7"/>
      <c r="BD895" s="7"/>
    </row>
    <row r="896" spans="1:56" ht="16.5" thickBot="1" x14ac:dyDescent="0.3">
      <c r="A896" s="527" t="s">
        <v>930</v>
      </c>
      <c r="B896" s="528"/>
      <c r="C896" s="528"/>
      <c r="D896" s="528"/>
      <c r="E896" s="528"/>
      <c r="F896" s="528"/>
      <c r="G896" s="528"/>
      <c r="H896" s="528"/>
      <c r="I896" s="528"/>
      <c r="J896" s="528"/>
      <c r="K896" s="528"/>
      <c r="L896" s="529"/>
      <c r="M896" s="196"/>
      <c r="N896" s="530" t="s">
        <v>924</v>
      </c>
      <c r="O896" s="531" t="s">
        <v>926</v>
      </c>
      <c r="P896" s="532">
        <f>+ROUND(+O890-P890,2)</f>
        <v>0</v>
      </c>
      <c r="Q896" s="533" t="s">
        <v>927</v>
      </c>
      <c r="R896" s="532">
        <f>+ROUND(+Q890-R890,2)</f>
        <v>0</v>
      </c>
      <c r="S896" s="533" t="s">
        <v>928</v>
      </c>
      <c r="T896" s="534">
        <f>+ROUND(+S890-T890,2)</f>
        <v>0</v>
      </c>
      <c r="U896" s="196"/>
      <c r="V896" s="535" t="s">
        <v>926</v>
      </c>
      <c r="W896" s="536">
        <f>+ROUND(+V890-W890,2)</f>
        <v>0</v>
      </c>
      <c r="X896" s="537" t="s">
        <v>927</v>
      </c>
      <c r="Y896" s="536">
        <f>+ROUND(+X890-Y890,2)</f>
        <v>0</v>
      </c>
      <c r="Z896" s="537" t="s">
        <v>928</v>
      </c>
      <c r="AA896" s="538">
        <f>+ROUND(+Z890-AA890,2)</f>
        <v>0</v>
      </c>
      <c r="AB896" s="196"/>
      <c r="AC896" s="539" t="s">
        <v>926</v>
      </c>
      <c r="AD896" s="540">
        <f>+ROUND(+AC890-AD890,2)</f>
        <v>0</v>
      </c>
      <c r="AE896" s="541" t="s">
        <v>927</v>
      </c>
      <c r="AF896" s="542">
        <f>+ROUND(+AE890-AF890,2)</f>
        <v>0</v>
      </c>
      <c r="AG896" s="543" t="s">
        <v>928</v>
      </c>
      <c r="AH896" s="544">
        <f>+ROUND(+AG890-AH890,2)</f>
        <v>0</v>
      </c>
      <c r="AI896" s="196"/>
      <c r="AJ896" s="530" t="s">
        <v>924</v>
      </c>
      <c r="AK896" s="531" t="s">
        <v>926</v>
      </c>
      <c r="AL896" s="532">
        <f>+ROUND(+AK890-AL890,2)</f>
        <v>0</v>
      </c>
      <c r="AM896" s="533" t="s">
        <v>927</v>
      </c>
      <c r="AN896" s="532">
        <f>+ROUND(+AM890-AN890,2)</f>
        <v>0</v>
      </c>
      <c r="AO896" s="533" t="s">
        <v>928</v>
      </c>
      <c r="AP896" s="534">
        <f>+ROUND(+AO890-AP890,2)</f>
        <v>0</v>
      </c>
      <c r="AQ896" s="7"/>
      <c r="AR896" s="7"/>
      <c r="AS896" s="7"/>
      <c r="AT896" s="7"/>
      <c r="AU896" s="7"/>
      <c r="AV896" s="7"/>
      <c r="AW896" s="214"/>
      <c r="AX896" s="214"/>
      <c r="AY896" s="7"/>
      <c r="AZ896" s="7"/>
      <c r="BA896" s="7"/>
      <c r="BB896" s="7"/>
      <c r="BC896" s="7"/>
      <c r="BD896" s="7"/>
    </row>
    <row r="897" spans="1:56" s="549" customFormat="1" ht="17.25" thickTop="1" thickBot="1" x14ac:dyDescent="0.3">
      <c r="A897" s="545"/>
      <c r="B897" s="545"/>
      <c r="C897" s="545"/>
      <c r="D897" s="545"/>
      <c r="E897" s="545"/>
      <c r="F897" s="545"/>
      <c r="G897" s="545"/>
      <c r="H897" s="545"/>
      <c r="I897" s="545"/>
      <c r="J897" s="545"/>
      <c r="K897" s="545"/>
      <c r="L897" s="545"/>
      <c r="M897" s="546"/>
      <c r="N897" s="547"/>
      <c r="O897" s="548"/>
      <c r="P897" s="548"/>
      <c r="Q897" s="548"/>
      <c r="R897" s="548"/>
      <c r="S897" s="548"/>
      <c r="T897" s="548"/>
      <c r="U897" s="546"/>
      <c r="V897" s="548"/>
      <c r="W897" s="548"/>
      <c r="X897" s="548"/>
      <c r="Y897" s="548"/>
      <c r="Z897" s="548"/>
      <c r="AA897" s="548"/>
      <c r="AB897" s="546"/>
      <c r="AC897" s="548"/>
      <c r="AD897" s="548"/>
      <c r="AE897" s="548"/>
      <c r="AF897" s="548"/>
      <c r="AG897" s="548"/>
      <c r="AH897" s="548"/>
      <c r="AI897" s="546"/>
      <c r="AJ897" s="547"/>
      <c r="AK897" s="548"/>
      <c r="AL897" s="548"/>
      <c r="AM897" s="548"/>
      <c r="AN897" s="548"/>
      <c r="AO897" s="548"/>
      <c r="AP897" s="548"/>
      <c r="AQ897" s="545"/>
      <c r="AR897" s="548"/>
      <c r="AS897" s="548"/>
      <c r="AT897" s="548"/>
      <c r="AU897" s="545"/>
      <c r="AV897" s="545"/>
      <c r="AW897" s="214"/>
      <c r="AX897" s="214"/>
      <c r="AY897" s="545"/>
      <c r="AZ897" s="545"/>
      <c r="BA897" s="545"/>
      <c r="BB897" s="545"/>
      <c r="BC897" s="545"/>
      <c r="BD897" s="545"/>
    </row>
    <row r="898" spans="1:56" s="549" customFormat="1" x14ac:dyDescent="0.25">
      <c r="A898" s="545"/>
      <c r="B898" s="550"/>
      <c r="C898" s="545"/>
      <c r="D898" s="551" t="s">
        <v>931</v>
      </c>
      <c r="E898" s="552"/>
      <c r="F898" s="552"/>
      <c r="G898" s="552"/>
      <c r="H898" s="552"/>
      <c r="I898" s="552"/>
      <c r="J898" s="552"/>
      <c r="K898" s="552"/>
      <c r="L898" s="553"/>
      <c r="M898" s="546"/>
      <c r="N898" s="547"/>
      <c r="O898" s="554" t="s">
        <v>932</v>
      </c>
      <c r="P898" s="555">
        <f>+IF((+SUM(O348:O350)+SUM(O354:O356)+O357+O359+SUM(O368:O369)+SUM(O372:O374)+O376+SUM(O351:O353)+SUM(O370:O371)+SUM(O375))&gt;0,+(+SUM(O348:O350)+SUM(O354:O356)+O357+O359+SUM(O368:O369)+SUM(O372:O374)+SUM(O376))/(+SUM(O348:O350)+SUM(O354:O356)+SUM(O357:O359)+SUM(O368:O369)+SUM(O372:O374)+SUM(O376)+SUM(O351:O353)+SUM(O370:O371)+O375),0)</f>
        <v>0</v>
      </c>
      <c r="Q898" s="556">
        <v>0</v>
      </c>
      <c r="R898" s="557">
        <v>0</v>
      </c>
      <c r="S898" s="558" t="s">
        <v>933</v>
      </c>
      <c r="T898" s="559">
        <f>+IF((+SUM(S348:S350)+SUM(S354:S356)+S357+S359+SUM(S368:S369)+SUM(S372:S374)+S376+SUM(S351:S353)+SUM(S370:S371)+SUM(S375))&gt;0,+(+SUM(S348:S350)+SUM(S354:S356)+S357+S359+SUM(S368:S369)+SUM(S372:S374)+SUM(S376))/(+SUM(S348:S350)+SUM(S354:S356)+SUM(S357:S359)+SUM(S368:S369)+SUM(S372:S374)+SUM(S376)+SUM(S351:S353)+SUM(S370:S371)+S375),0)</f>
        <v>0</v>
      </c>
      <c r="U898" s="196"/>
      <c r="V898" s="560" t="s">
        <v>932</v>
      </c>
      <c r="W898" s="561">
        <f>+IF((+SUM(V348:V350)+SUM(V354:V356)+V357+V359+SUM(V368:V369)+SUM(V372:V374)+V376+SUM(V351:V353)+SUM(V370:V371)+SUM(V375))&gt;0,+(+SUM(V348:V350)+SUM(V354:V356)+V357+V359+SUM(V368:V369)+SUM(V372:V374)+SUM(V376))/(+SUM(V348:V350)+SUM(V354:V356)+SUM(V357:V359)+SUM(V368:V369)+SUM(V372:V374)+SUM(V376)+SUM(V351:V353)+SUM(V370:V371)+V375),0)</f>
        <v>0</v>
      </c>
      <c r="X898" s="562">
        <v>0</v>
      </c>
      <c r="Y898" s="563">
        <v>0</v>
      </c>
      <c r="Z898" s="564" t="s">
        <v>933</v>
      </c>
      <c r="AA898" s="565">
        <f>+IF((+SUM(Z348:Z350)+SUM(Z354:Z356)+Z357+Z359+SUM(Z368:Z369)+SUM(Z372:Z374)+Z376+SUM(Z351:Z353)+SUM(Z370:Z371)+SUM(Z375))&gt;0,+(+SUM(Z348:Z350)+SUM(Z354:Z356)+Z357+Z359+SUM(Z368:Z369)+SUM(Z372:Z374)+SUM(Z376))/(+SUM(Z348:Z350)+SUM(Z354:Z356)+SUM(Z357:Z359)+SUM(Z368:Z369)+SUM(Z372:Z374)+SUM(Z376)+SUM(Z351:Z353)+SUM(Z370:Z371)+Z375),0)</f>
        <v>1</v>
      </c>
      <c r="AB898" s="196"/>
      <c r="AC898" s="566" t="s">
        <v>932</v>
      </c>
      <c r="AD898" s="555">
        <f>+IF((+SUM(AC348:AC350)+SUM(AC354:AC356)+AC357+AC359+SUM(AC368:AC369)+SUM(AC372:AC374)+AC376+SUM(AC351:AC353)+SUM(AC370:AC371)+SUM(AC375))&gt;0,+(+SUM(AC348:AC350)+SUM(AC354:AC356)+AC357+AC359+SUM(AC368:AC369)+SUM(AC372:AC374)+SUM(AC376))/(+SUM(AC348:AC350)+SUM(AC354:AC356)+SUM(AC357:AC359)+SUM(AC368:AC369)+SUM(AC372:AC374)+SUM(AC376)+SUM(AC351:AC353)+SUM(AC370:AC371)+AC375),0)</f>
        <v>0</v>
      </c>
      <c r="AE898" s="556">
        <v>0</v>
      </c>
      <c r="AF898" s="557">
        <v>0</v>
      </c>
      <c r="AG898" s="567" t="s">
        <v>933</v>
      </c>
      <c r="AH898" s="559">
        <f>+IF((+SUM(AG348:AG350)+SUM(AG354:AG356)+AG357+AG359+SUM(AG368:AG369)+SUM(AG372:AG374)+AG376+SUM(AG351:AG353)+SUM(AG370:AG371)+SUM(AG375))&gt;0,+(+SUM(AG348:AG350)+SUM(AG354:AG356)+AG357+AG359+SUM(AG368:AG369)+SUM(AG372:AG374)+SUM(AG376))/(+SUM(AG348:AG350)+SUM(AG354:AG356)+SUM(AG357:AG359)+SUM(AG368:AG369)+SUM(AG372:AG374)+SUM(AG376)+SUM(AG351:AG353)+SUM(AG370:AG371)+AG375),0)</f>
        <v>0</v>
      </c>
      <c r="AI898" s="546"/>
      <c r="AJ898" s="547"/>
      <c r="AK898" s="554" t="s">
        <v>932</v>
      </c>
      <c r="AL898" s="555">
        <f>+IF((+SUM(AK348:AK350)+SUM(AK354:AK356)+AK357+AK359+SUM(AK368:AK369)+SUM(AK372:AK374)+AK376+SUM(AK351:AK353)+SUM(AK370:AK371)+SUM(AK375))&gt;0,+(+SUM(AK348:AK350)+SUM(AK354:AK356)+AK357+AK359+SUM(AK368:AK369)+SUM(AK372:AK374)+SUM(AK376))/(+SUM(AK348:AK350)+SUM(AK354:AK356)+SUM(AK357:AK359)+SUM(AK368:AK369)+SUM(AK372:AK374)+SUM(AK376)+SUM(AK351:AK353)+SUM(AK370:AK371)+AK375),0)</f>
        <v>0</v>
      </c>
      <c r="AM898" s="556">
        <v>0</v>
      </c>
      <c r="AN898" s="557">
        <v>0</v>
      </c>
      <c r="AO898" s="558" t="s">
        <v>933</v>
      </c>
      <c r="AP898" s="559">
        <f>+IF((+SUM(AO348:AO350)+SUM(AO354:AO356)+AO357+AO359+SUM(AO368:AO369)+SUM(AO372:AO374)+AO376+SUM(AO351:AO353)+SUM(AO370:AO371)+SUM(AO375))&gt;0,+(+SUM(AO348:AO350)+SUM(AO354:AO356)+AO357+AO359+SUM(AO368:AO369)+SUM(AO372:AO374)+SUM(AO376))/(+SUM(AO348:AO350)+SUM(AO354:AO356)+SUM(AO357:AO359)+SUM(AO368:AO369)+SUM(AO372:AO374)+SUM(AO376)+SUM(AO351:AO353)+SUM(AO370:AO371)+AO375),0)</f>
        <v>1</v>
      </c>
      <c r="AQ898" s="545"/>
      <c r="AR898" s="548"/>
      <c r="AS898" s="548"/>
      <c r="AT898" s="548"/>
      <c r="AU898" s="545"/>
      <c r="AV898" s="545"/>
      <c r="AW898" s="214"/>
      <c r="AX898" s="214"/>
      <c r="AY898" s="545"/>
      <c r="AZ898" s="545"/>
      <c r="BA898" s="545"/>
      <c r="BB898" s="545"/>
      <c r="BC898" s="545"/>
      <c r="BD898" s="545"/>
    </row>
    <row r="899" spans="1:56" s="549" customFormat="1" ht="16.5" thickBot="1" x14ac:dyDescent="0.3">
      <c r="A899" s="545"/>
      <c r="B899" s="550"/>
      <c r="C899" s="545"/>
      <c r="D899" s="568" t="s">
        <v>934</v>
      </c>
      <c r="E899" s="569"/>
      <c r="F899" s="569"/>
      <c r="G899" s="569"/>
      <c r="H899" s="569"/>
      <c r="I899" s="569"/>
      <c r="J899" s="569"/>
      <c r="K899" s="569"/>
      <c r="L899" s="570"/>
      <c r="M899" s="546"/>
      <c r="N899" s="547"/>
      <c r="O899" s="571" t="s">
        <v>935</v>
      </c>
      <c r="P899" s="572">
        <f>+IF((+SUM(O348:O350)+SUM(O354:O356)+O358+SUM(O368:O369)+SUM(O372:O374)+O376+SUM(O351:O353)+SUM(O370:O371)+SUM(O375))&gt;0,1-P898,0)</f>
        <v>0</v>
      </c>
      <c r="Q899" s="573">
        <v>0</v>
      </c>
      <c r="R899" s="574">
        <v>0</v>
      </c>
      <c r="S899" s="575" t="s">
        <v>936</v>
      </c>
      <c r="T899" s="576">
        <f>+IF((+SUM(S348:S350)+SUM(S354:S356)+S358+SUM(S368:S369)+SUM(S372:S374)+S376+SUM(S351:S353)+SUM(S370:S371)+SUM(S375))&gt;0,1-T898,0)</f>
        <v>0</v>
      </c>
      <c r="U899" s="196"/>
      <c r="V899" s="577" t="s">
        <v>935</v>
      </c>
      <c r="W899" s="578">
        <f>+IF((+SUM(V348:V350)+SUM(V354:V356)+V358+SUM(V368:V369)+SUM(V372:V374)+V376+SUM(V351:V353)+SUM(V370:V371)+SUM(V375))&gt;0,1-W898,0)</f>
        <v>0</v>
      </c>
      <c r="X899" s="579">
        <v>0</v>
      </c>
      <c r="Y899" s="580">
        <v>0</v>
      </c>
      <c r="Z899" s="581" t="s">
        <v>936</v>
      </c>
      <c r="AA899" s="582">
        <f>+IF((+SUM(Z348:Z350)+SUM(Z354:Z356)+Z358+SUM(Z368:Z369)+SUM(Z372:Z374)+Z376+SUM(Z351:Z353)+SUM(Z370:Z371)+SUM(Z375))&gt;0,1-AA898,0)</f>
        <v>0</v>
      </c>
      <c r="AB899" s="196"/>
      <c r="AC899" s="583" t="s">
        <v>935</v>
      </c>
      <c r="AD899" s="572">
        <f>+IF((+SUM(AC348:AC350)+SUM(AC354:AC356)+AC358+SUM(AC368:AC369)+SUM(AC372:AC374)+AC376+SUM(AC351:AC353)+SUM(AC370:AC371)+SUM(AC375))&gt;0,1-AD898,0)</f>
        <v>0</v>
      </c>
      <c r="AE899" s="573">
        <v>0</v>
      </c>
      <c r="AF899" s="574">
        <v>0</v>
      </c>
      <c r="AG899" s="584" t="s">
        <v>936</v>
      </c>
      <c r="AH899" s="576">
        <f>+IF((+SUM(AG348:AG350)+SUM(AG354:AG356)+AG358+SUM(AG368:AG369)+SUM(AG372:AG374)+AG376+SUM(AG351:AG353)+SUM(AG370:AG371)+SUM(AG375))&gt;0,1-AH898,0)</f>
        <v>0</v>
      </c>
      <c r="AI899" s="546"/>
      <c r="AJ899" s="547"/>
      <c r="AK899" s="571" t="s">
        <v>935</v>
      </c>
      <c r="AL899" s="572">
        <f>+IF((+SUM(AK348:AK350)+SUM(AK354:AK356)+AK358+SUM(AK368:AK369)+SUM(AK372:AK374)+AK376+SUM(AK351:AK353)+SUM(AK370:AK371)+SUM(AK375))&gt;0,1-AL898,0)</f>
        <v>0</v>
      </c>
      <c r="AM899" s="573">
        <v>0</v>
      </c>
      <c r="AN899" s="574">
        <v>0</v>
      </c>
      <c r="AO899" s="575" t="s">
        <v>936</v>
      </c>
      <c r="AP899" s="576">
        <f>+IF((+SUM(AO348:AO350)+SUM(AO354:AO356)+AO358+SUM(AO368:AO369)+SUM(AO372:AO374)+AO376+SUM(AO351:AO353)+SUM(AO370:AO371)+SUM(AO375))&gt;0,1-AP898,0)</f>
        <v>0</v>
      </c>
      <c r="AQ899" s="545"/>
      <c r="AR899" s="548"/>
      <c r="AS899" s="548"/>
      <c r="AT899" s="548"/>
      <c r="AU899" s="545"/>
      <c r="AV899" s="545"/>
      <c r="AW899" s="214"/>
      <c r="AX899" s="214"/>
      <c r="AY899" s="545"/>
      <c r="AZ899" s="545"/>
      <c r="BA899" s="545"/>
      <c r="BB899" s="545"/>
      <c r="BC899" s="545"/>
      <c r="BD899" s="545"/>
    </row>
    <row r="900" spans="1:56" s="549" customFormat="1" ht="16.5" thickBot="1" x14ac:dyDescent="0.3">
      <c r="A900" s="545"/>
      <c r="B900" s="545"/>
      <c r="C900" s="545"/>
      <c r="D900" s="545"/>
      <c r="E900" s="545"/>
      <c r="F900" s="545"/>
      <c r="G900" s="545"/>
      <c r="H900" s="545"/>
      <c r="I900" s="545"/>
      <c r="J900" s="545"/>
      <c r="K900" s="545"/>
      <c r="L900" s="545"/>
      <c r="M900" s="546"/>
      <c r="N900" s="547"/>
      <c r="O900" s="548"/>
      <c r="P900" s="545"/>
      <c r="Q900" s="548"/>
      <c r="R900" s="548"/>
      <c r="S900" s="548"/>
      <c r="T900" s="548"/>
      <c r="U900" s="546"/>
      <c r="V900" s="548"/>
      <c r="W900" s="548"/>
      <c r="X900" s="548"/>
      <c r="Y900" s="548"/>
      <c r="Z900" s="548"/>
      <c r="AA900" s="548"/>
      <c r="AB900" s="546"/>
      <c r="AC900" s="548"/>
      <c r="AD900" s="548"/>
      <c r="AE900" s="548"/>
      <c r="AF900" s="548"/>
      <c r="AG900" s="548"/>
      <c r="AH900" s="548"/>
      <c r="AI900" s="546"/>
      <c r="AJ900" s="547"/>
      <c r="AK900" s="548"/>
      <c r="AL900" s="545"/>
      <c r="AM900" s="548"/>
      <c r="AN900" s="548"/>
      <c r="AO900" s="548"/>
      <c r="AP900" s="548"/>
      <c r="AQ900" s="545"/>
      <c r="AR900" s="548"/>
      <c r="AS900" s="548"/>
      <c r="AT900" s="548"/>
      <c r="AU900" s="545"/>
      <c r="AV900" s="545"/>
      <c r="AW900" s="214"/>
      <c r="AX900" s="214"/>
      <c r="AY900" s="545"/>
      <c r="AZ900" s="545"/>
      <c r="BA900" s="545"/>
      <c r="BB900" s="545"/>
      <c r="BC900" s="545"/>
      <c r="BD900" s="545"/>
    </row>
    <row r="901" spans="1:56" s="549" customFormat="1" x14ac:dyDescent="0.25">
      <c r="A901" s="545"/>
      <c r="B901" s="550"/>
      <c r="C901" s="545"/>
      <c r="D901" s="551" t="s">
        <v>937</v>
      </c>
      <c r="E901" s="552"/>
      <c r="F901" s="552"/>
      <c r="G901" s="552"/>
      <c r="H901" s="552"/>
      <c r="I901" s="552"/>
      <c r="J901" s="552"/>
      <c r="K901" s="552"/>
      <c r="L901" s="553"/>
      <c r="M901" s="546"/>
      <c r="N901" s="547"/>
      <c r="O901" s="554" t="s">
        <v>938</v>
      </c>
      <c r="P901" s="555">
        <f>+IF((+P19+P20)&gt;0,(+P19)/(+P19+P20),0)</f>
        <v>0</v>
      </c>
      <c r="Q901" s="556">
        <v>0</v>
      </c>
      <c r="R901" s="557">
        <v>0</v>
      </c>
      <c r="S901" s="558" t="s">
        <v>939</v>
      </c>
      <c r="T901" s="559">
        <f>+IF((+T19+T20)&gt;0,(+T19)/(+T19+T20),0)</f>
        <v>0</v>
      </c>
      <c r="U901" s="196"/>
      <c r="V901" s="560" t="str">
        <f>+O901</f>
        <v>дълг. ЦК.-дял в нач.салдо</v>
      </c>
      <c r="W901" s="561">
        <f>+IF((+W19+W20)&gt;0,(+W19)/(+W19+W20),0)</f>
        <v>0</v>
      </c>
      <c r="X901" s="562">
        <v>0</v>
      </c>
      <c r="Y901" s="563">
        <v>0</v>
      </c>
      <c r="Z901" s="564" t="str">
        <f>+S901</f>
        <v>дълг. ЦК.-дял в кр.салдо</v>
      </c>
      <c r="AA901" s="565">
        <f>+IF((+AA19+AA20)&gt;0,(+AA19)/(+AA19+AA20),0)</f>
        <v>0</v>
      </c>
      <c r="AB901" s="196"/>
      <c r="AC901" s="566" t="str">
        <f>+V901</f>
        <v>дълг. ЦК.-дял в нач.салдо</v>
      </c>
      <c r="AD901" s="555">
        <f>+IF((+AD19+AD20)&gt;0,(+AD19)/(+AD19+AD20),0)</f>
        <v>0</v>
      </c>
      <c r="AE901" s="556">
        <v>0</v>
      </c>
      <c r="AF901" s="557">
        <v>0</v>
      </c>
      <c r="AG901" s="567" t="str">
        <f>+Z901</f>
        <v>дълг. ЦК.-дял в кр.салдо</v>
      </c>
      <c r="AH901" s="559">
        <f>+IF((+AH19+AH20)&gt;0,(+AH19)/(+AH19+AH20),0)</f>
        <v>0</v>
      </c>
      <c r="AI901" s="546"/>
      <c r="AJ901" s="547"/>
      <c r="AK901" s="554" t="str">
        <f>+AC901</f>
        <v>дълг. ЦК.-дял в нач.салдо</v>
      </c>
      <c r="AL901" s="555">
        <f>+IF((+AL19+AL20)&gt;0,(+AL19)/(+AL19+AL20),0)</f>
        <v>0</v>
      </c>
      <c r="AM901" s="556">
        <v>0</v>
      </c>
      <c r="AN901" s="557">
        <v>0</v>
      </c>
      <c r="AO901" s="558" t="str">
        <f>+AG901</f>
        <v>дълг. ЦК.-дял в кр.салдо</v>
      </c>
      <c r="AP901" s="559">
        <f>+IF((+AP19+AP20)&gt;0,(+AP19)/(+AP19+AP20),0)</f>
        <v>0</v>
      </c>
      <c r="AQ901" s="545"/>
      <c r="AR901" s="548"/>
      <c r="AS901" s="548"/>
      <c r="AT901" s="548"/>
      <c r="AU901" s="545"/>
      <c r="AV901" s="545"/>
      <c r="AW901" s="214"/>
      <c r="AX901" s="214"/>
      <c r="AY901" s="545"/>
      <c r="AZ901" s="545"/>
      <c r="BA901" s="545"/>
      <c r="BB901" s="545"/>
      <c r="BC901" s="545"/>
      <c r="BD901" s="545"/>
    </row>
    <row r="902" spans="1:56" s="549" customFormat="1" ht="16.5" thickBot="1" x14ac:dyDescent="0.3">
      <c r="A902" s="545"/>
      <c r="B902" s="550"/>
      <c r="C902" s="545"/>
      <c r="D902" s="568" t="s">
        <v>940</v>
      </c>
      <c r="E902" s="569"/>
      <c r="F902" s="569"/>
      <c r="G902" s="569"/>
      <c r="H902" s="569"/>
      <c r="I902" s="569"/>
      <c r="J902" s="569"/>
      <c r="K902" s="569"/>
      <c r="L902" s="570"/>
      <c r="M902" s="546"/>
      <c r="N902" s="547"/>
      <c r="O902" s="571" t="s">
        <v>941</v>
      </c>
      <c r="P902" s="572">
        <f>+IF((+P19+P20)&gt;0,1-P901,0)</f>
        <v>0</v>
      </c>
      <c r="Q902" s="573">
        <v>0</v>
      </c>
      <c r="R902" s="574">
        <v>0</v>
      </c>
      <c r="S902" s="575" t="s">
        <v>942</v>
      </c>
      <c r="T902" s="576">
        <f>+IF((+T19+T20)&gt;0,1-T901,0)</f>
        <v>0</v>
      </c>
      <c r="U902" s="196"/>
      <c r="V902" s="577" t="str">
        <f>+O902</f>
        <v>кратк. ЦК.-дял в нач.салдо</v>
      </c>
      <c r="W902" s="578">
        <f>+IF((+W19+W20)&gt;0,1-W901,0)</f>
        <v>0</v>
      </c>
      <c r="X902" s="579">
        <v>0</v>
      </c>
      <c r="Y902" s="580">
        <v>0</v>
      </c>
      <c r="Z902" s="581" t="str">
        <f>+S902</f>
        <v>кратк. ЦК.-дял в кр.салдо</v>
      </c>
      <c r="AA902" s="582">
        <f>+IF((+AA19+AA20)&gt;0,1-AA901,0)</f>
        <v>0</v>
      </c>
      <c r="AB902" s="196"/>
      <c r="AC902" s="583" t="str">
        <f>+V902</f>
        <v>кратк. ЦК.-дял в нач.салдо</v>
      </c>
      <c r="AD902" s="572">
        <f>+IF((+AD19+AD20)&gt;0,1-AD901,0)</f>
        <v>0</v>
      </c>
      <c r="AE902" s="573">
        <v>0</v>
      </c>
      <c r="AF902" s="574">
        <v>0</v>
      </c>
      <c r="AG902" s="584" t="str">
        <f>+Z902</f>
        <v>кратк. ЦК.-дял в кр.салдо</v>
      </c>
      <c r="AH902" s="576">
        <f>+IF((+AH19+AH20)&gt;0,1-AH901,0)</f>
        <v>0</v>
      </c>
      <c r="AI902" s="546"/>
      <c r="AJ902" s="547"/>
      <c r="AK902" s="571" t="str">
        <f>+AC902</f>
        <v>кратк. ЦК.-дял в нач.салдо</v>
      </c>
      <c r="AL902" s="572">
        <f>+IF((+AL19+AL20)&gt;0,1-AL901,0)</f>
        <v>0</v>
      </c>
      <c r="AM902" s="573">
        <v>0</v>
      </c>
      <c r="AN902" s="574">
        <v>0</v>
      </c>
      <c r="AO902" s="575" t="str">
        <f>+AG902</f>
        <v>кратк. ЦК.-дял в кр.салдо</v>
      </c>
      <c r="AP902" s="576">
        <f>+IF((+AP19+AP20)&gt;0,1-AP901,0)</f>
        <v>0</v>
      </c>
      <c r="AQ902" s="545"/>
      <c r="AR902" s="548"/>
      <c r="AS902" s="548"/>
      <c r="AT902" s="548"/>
      <c r="AU902" s="545"/>
      <c r="AV902" s="545"/>
      <c r="AW902" s="214"/>
      <c r="AX902" s="214"/>
      <c r="AY902" s="545"/>
      <c r="AZ902" s="545"/>
      <c r="BA902" s="545"/>
      <c r="BB902" s="545"/>
      <c r="BC902" s="545"/>
      <c r="BD902" s="545"/>
    </row>
    <row r="903" spans="1:56" s="549" customFormat="1" ht="16.5" thickBot="1" x14ac:dyDescent="0.3">
      <c r="A903" s="545"/>
      <c r="B903" s="545"/>
      <c r="C903" s="545"/>
      <c r="D903" s="545"/>
      <c r="E903" s="545"/>
      <c r="F903" s="545"/>
      <c r="G903" s="545"/>
      <c r="H903" s="545"/>
      <c r="I903" s="545"/>
      <c r="J903" s="545"/>
      <c r="K903" s="545"/>
      <c r="L903" s="545"/>
      <c r="M903" s="546"/>
      <c r="N903" s="547"/>
      <c r="O903" s="548"/>
      <c r="P903" s="548"/>
      <c r="Q903" s="548"/>
      <c r="R903" s="548"/>
      <c r="S903" s="548"/>
      <c r="T903" s="548"/>
      <c r="U903" s="546"/>
      <c r="V903" s="548"/>
      <c r="W903" s="548"/>
      <c r="X903" s="548"/>
      <c r="Y903" s="548"/>
      <c r="Z903" s="548"/>
      <c r="AA903" s="548"/>
      <c r="AB903" s="546"/>
      <c r="AC903" s="548"/>
      <c r="AD903" s="548"/>
      <c r="AE903" s="548"/>
      <c r="AF903" s="548"/>
      <c r="AG903" s="548"/>
      <c r="AH903" s="548"/>
      <c r="AI903" s="546"/>
      <c r="AJ903" s="547"/>
      <c r="AK903" s="548"/>
      <c r="AL903" s="548"/>
      <c r="AM903" s="548"/>
      <c r="AN903" s="548"/>
      <c r="AO903" s="548"/>
      <c r="AP903" s="548"/>
      <c r="AQ903" s="545"/>
      <c r="AR903" s="548"/>
      <c r="AS903" s="548"/>
      <c r="AT903" s="548"/>
      <c r="AU903" s="545"/>
      <c r="AV903" s="545"/>
      <c r="AW903" s="214"/>
      <c r="AX903" s="214"/>
      <c r="AY903" s="545"/>
      <c r="AZ903" s="545"/>
      <c r="BA903" s="545"/>
      <c r="BB903" s="545"/>
      <c r="BC903" s="545"/>
      <c r="BD903" s="545"/>
    </row>
    <row r="904" spans="1:56" s="549" customFormat="1" x14ac:dyDescent="0.25">
      <c r="A904" s="545"/>
      <c r="B904" s="550"/>
      <c r="C904" s="545"/>
      <c r="D904" s="551" t="s">
        <v>943</v>
      </c>
      <c r="E904" s="552"/>
      <c r="F904" s="552"/>
      <c r="G904" s="552"/>
      <c r="H904" s="552"/>
      <c r="I904" s="552"/>
      <c r="J904" s="552"/>
      <c r="K904" s="552"/>
      <c r="L904" s="553"/>
      <c r="M904" s="546"/>
      <c r="N904" s="547"/>
      <c r="O904" s="554" t="s">
        <v>944</v>
      </c>
      <c r="P904" s="555">
        <f>+IF((+P50+P51+P52+P53)&gt;0,(+P50+P51)/(+P50+P51+P52+P53),0)</f>
        <v>0</v>
      </c>
      <c r="Q904" s="556">
        <v>0</v>
      </c>
      <c r="R904" s="557">
        <v>0</v>
      </c>
      <c r="S904" s="558" t="s">
        <v>945</v>
      </c>
      <c r="T904" s="559">
        <f>+IF((+T50+T51+T52+T53)&gt;0,(+T50+T51)/(+T50+T51+T52+T53),0)</f>
        <v>0</v>
      </c>
      <c r="U904" s="196"/>
      <c r="V904" s="560" t="str">
        <f>+O904</f>
        <v>дълг. л-г-дял в нач.салдо</v>
      </c>
      <c r="W904" s="561">
        <f>+IF((+W50+W51+W52+W53)&gt;0,(+W50+W51)/(+W50+W51+W52+W53),0)</f>
        <v>0</v>
      </c>
      <c r="X904" s="562">
        <v>0</v>
      </c>
      <c r="Y904" s="563">
        <v>0</v>
      </c>
      <c r="Z904" s="564" t="str">
        <f>+S904</f>
        <v>дълг. л-г-дял в кр.салдо</v>
      </c>
      <c r="AA904" s="565">
        <f>+IF((+AA50+AA51+AA52+AA53)&gt;0,(+AA50+AA51)/(+AA50+AA51+AA52+AA53),0)</f>
        <v>0</v>
      </c>
      <c r="AB904" s="196"/>
      <c r="AC904" s="566" t="str">
        <f>+V904</f>
        <v>дълг. л-г-дял в нач.салдо</v>
      </c>
      <c r="AD904" s="555">
        <f>+IF((+AD50+AD51+AD52+AD53)&gt;0,(+AD50+AD51)/(+AD50+AD51+AD52+AD53),0)</f>
        <v>0</v>
      </c>
      <c r="AE904" s="556">
        <v>0</v>
      </c>
      <c r="AF904" s="557">
        <v>0</v>
      </c>
      <c r="AG904" s="567" t="str">
        <f>+Z904</f>
        <v>дълг. л-г-дял в кр.салдо</v>
      </c>
      <c r="AH904" s="559">
        <f>+IF((+AH50+AH51+AH52+AH53)&gt;0,(+AH50+AH51)/(+AH50+AH51+AH52+AH53),0)</f>
        <v>0</v>
      </c>
      <c r="AI904" s="546"/>
      <c r="AJ904" s="547"/>
      <c r="AK904" s="554" t="str">
        <f>+AC904</f>
        <v>дълг. л-г-дял в нач.салдо</v>
      </c>
      <c r="AL904" s="555">
        <f>+IF((+AL50+AL51+AL52+AL53)&gt;0,(+AL50+AL51)/(+AL50+AL51+AL52+AL53),0)</f>
        <v>0</v>
      </c>
      <c r="AM904" s="556">
        <v>0</v>
      </c>
      <c r="AN904" s="557">
        <v>0</v>
      </c>
      <c r="AO904" s="558" t="str">
        <f>+AG904</f>
        <v>дълг. л-г-дял в кр.салдо</v>
      </c>
      <c r="AP904" s="559">
        <f>+IF((+AP50+AP51+AP52+AP53)&gt;0,(+AP50+AP51)/(+AP50+AP51+AP52+AP53),0)</f>
        <v>0</v>
      </c>
      <c r="AQ904" s="545"/>
      <c r="AR904" s="548"/>
      <c r="AS904" s="548"/>
      <c r="AT904" s="548"/>
      <c r="AU904" s="545"/>
      <c r="AV904" s="545"/>
      <c r="AW904" s="214"/>
      <c r="AX904" s="214"/>
      <c r="AY904" s="545"/>
      <c r="AZ904" s="545"/>
      <c r="BA904" s="545"/>
      <c r="BB904" s="545"/>
      <c r="BC904" s="545"/>
      <c r="BD904" s="545"/>
    </row>
    <row r="905" spans="1:56" s="549" customFormat="1" ht="16.5" thickBot="1" x14ac:dyDescent="0.3">
      <c r="A905" s="545"/>
      <c r="B905" s="550"/>
      <c r="C905" s="545"/>
      <c r="D905" s="568" t="s">
        <v>946</v>
      </c>
      <c r="E905" s="569"/>
      <c r="F905" s="569"/>
      <c r="G905" s="569"/>
      <c r="H905" s="569"/>
      <c r="I905" s="569"/>
      <c r="J905" s="569"/>
      <c r="K905" s="569"/>
      <c r="L905" s="570"/>
      <c r="M905" s="546"/>
      <c r="N905" s="547"/>
      <c r="O905" s="571" t="s">
        <v>947</v>
      </c>
      <c r="P905" s="572">
        <f>+IF((+P50+P51+P52+P53)&gt;0,1-P904,0)</f>
        <v>0</v>
      </c>
      <c r="Q905" s="573">
        <v>0</v>
      </c>
      <c r="R905" s="574">
        <v>0</v>
      </c>
      <c r="S905" s="575" t="s">
        <v>948</v>
      </c>
      <c r="T905" s="576">
        <f>+IF((+T50+T51+T52+T53)&gt;0,1-T904,0)</f>
        <v>0</v>
      </c>
      <c r="U905" s="196"/>
      <c r="V905" s="577" t="str">
        <f>+O905</f>
        <v>кратк. л-г-дял в нач.салдо</v>
      </c>
      <c r="W905" s="578">
        <f>+IF((+W50+W51+W52+W53)&gt;0,1-W904,0)</f>
        <v>0</v>
      </c>
      <c r="X905" s="579">
        <v>0</v>
      </c>
      <c r="Y905" s="580">
        <v>0</v>
      </c>
      <c r="Z905" s="581" t="str">
        <f>+S905</f>
        <v>кратк. л-г-дял в кр.салдо</v>
      </c>
      <c r="AA905" s="582">
        <f>+IF((+AA50+AA51+AA52+AA53)&gt;0,1-AA904,0)</f>
        <v>0</v>
      </c>
      <c r="AB905" s="196"/>
      <c r="AC905" s="583" t="str">
        <f>+V905</f>
        <v>кратк. л-г-дял в нач.салдо</v>
      </c>
      <c r="AD905" s="572">
        <f>+IF((+AD50+AD51+AD52+AD53)&gt;0,1-AD904,0)</f>
        <v>0</v>
      </c>
      <c r="AE905" s="573">
        <v>0</v>
      </c>
      <c r="AF905" s="574">
        <v>0</v>
      </c>
      <c r="AG905" s="584" t="str">
        <f>+Z905</f>
        <v>кратк. л-г-дял в кр.салдо</v>
      </c>
      <c r="AH905" s="576">
        <f>+IF((+AH50+AH51+AH52+AH53)&gt;0,1-AH904,0)</f>
        <v>0</v>
      </c>
      <c r="AI905" s="546"/>
      <c r="AJ905" s="547"/>
      <c r="AK905" s="571" t="str">
        <f>+AC905</f>
        <v>кратк. л-г-дял в нач.салдо</v>
      </c>
      <c r="AL905" s="572">
        <f>+IF((+AL50+AL51+AL52+AL53)&gt;0,1-AL904,0)</f>
        <v>0</v>
      </c>
      <c r="AM905" s="573">
        <v>0</v>
      </c>
      <c r="AN905" s="574">
        <v>0</v>
      </c>
      <c r="AO905" s="575" t="str">
        <f>+AG905</f>
        <v>кратк. л-г-дял в кр.салдо</v>
      </c>
      <c r="AP905" s="576">
        <f>+IF((+AP50+AP51+AP52+AP53)&gt;0,1-AP904,0)</f>
        <v>0</v>
      </c>
      <c r="AQ905" s="545"/>
      <c r="AR905" s="548"/>
      <c r="AS905" s="548"/>
      <c r="AT905" s="548"/>
      <c r="AU905" s="545"/>
      <c r="AV905" s="545"/>
      <c r="AW905" s="214"/>
      <c r="AX905" s="214"/>
      <c r="AY905" s="545"/>
      <c r="AZ905" s="545"/>
      <c r="BA905" s="545"/>
      <c r="BB905" s="545"/>
      <c r="BC905" s="545"/>
      <c r="BD905" s="545"/>
    </row>
    <row r="906" spans="1:56" s="549" customFormat="1" ht="16.5" thickBot="1" x14ac:dyDescent="0.3">
      <c r="A906" s="545"/>
      <c r="B906" s="545"/>
      <c r="C906" s="545"/>
      <c r="D906" s="545"/>
      <c r="E906" s="545"/>
      <c r="F906" s="545"/>
      <c r="G906" s="545"/>
      <c r="H906" s="545"/>
      <c r="I906" s="545"/>
      <c r="J906" s="545"/>
      <c r="K906" s="545"/>
      <c r="L906" s="545"/>
      <c r="M906" s="546"/>
      <c r="N906" s="547"/>
      <c r="O906" s="548"/>
      <c r="P906" s="548"/>
      <c r="Q906" s="548"/>
      <c r="R906" s="548"/>
      <c r="S906" s="548"/>
      <c r="T906" s="548"/>
      <c r="U906" s="546"/>
      <c r="V906" s="548"/>
      <c r="W906" s="548"/>
      <c r="X906" s="548"/>
      <c r="Y906" s="548"/>
      <c r="Z906" s="548"/>
      <c r="AA906" s="548"/>
      <c r="AB906" s="546"/>
      <c r="AC906" s="548"/>
      <c r="AD906" s="548"/>
      <c r="AE906" s="548"/>
      <c r="AF906" s="548"/>
      <c r="AG906" s="548"/>
      <c r="AH906" s="548"/>
      <c r="AI906" s="546"/>
      <c r="AJ906" s="547"/>
      <c r="AK906" s="548"/>
      <c r="AL906" s="548"/>
      <c r="AM906" s="548"/>
      <c r="AN906" s="548"/>
      <c r="AO906" s="548"/>
      <c r="AP906" s="548"/>
      <c r="AQ906" s="545"/>
      <c r="AR906" s="548"/>
      <c r="AS906" s="548"/>
      <c r="AT906" s="548"/>
      <c r="AU906" s="545"/>
      <c r="AV906" s="545"/>
      <c r="AW906" s="214"/>
      <c r="AX906" s="214"/>
      <c r="AY906" s="545"/>
      <c r="AZ906" s="545"/>
      <c r="BA906" s="545"/>
      <c r="BB906" s="545"/>
      <c r="BC906" s="545"/>
      <c r="BD906" s="545"/>
    </row>
    <row r="907" spans="1:56" s="549" customFormat="1" x14ac:dyDescent="0.25">
      <c r="A907" s="545"/>
      <c r="B907" s="550"/>
      <c r="C907" s="545"/>
      <c r="D907" s="551" t="s">
        <v>949</v>
      </c>
      <c r="E907" s="552"/>
      <c r="F907" s="552"/>
      <c r="G907" s="552"/>
      <c r="H907" s="552"/>
      <c r="I907" s="552"/>
      <c r="J907" s="552"/>
      <c r="K907" s="552"/>
      <c r="L907" s="553"/>
      <c r="M907" s="546"/>
      <c r="N907" s="547"/>
      <c r="O907" s="554" t="s">
        <v>950</v>
      </c>
      <c r="P907" s="555">
        <f>+IF((+P56+P57+P58+P59)&gt;0,(+P56+P57)/(+P56+P57+P58+P59),0)</f>
        <v>0</v>
      </c>
      <c r="Q907" s="556">
        <v>0</v>
      </c>
      <c r="R907" s="557">
        <v>0</v>
      </c>
      <c r="S907" s="554" t="s">
        <v>951</v>
      </c>
      <c r="T907" s="559">
        <f>+IF((+T56+T57+T58+T59)&gt;0,(+T56+T57)/(+T56+T57+T58+T59),0)</f>
        <v>0</v>
      </c>
      <c r="U907" s="196"/>
      <c r="V907" s="560" t="str">
        <f>+O907</f>
        <v>дълг. т. к-т-дял в нач.салдо</v>
      </c>
      <c r="W907" s="561">
        <f>+IF((+W56+W57+W58+W59)&gt;0,(+W56+W57)/(+W56+W57+W58+W59),0)</f>
        <v>0</v>
      </c>
      <c r="X907" s="562">
        <v>0</v>
      </c>
      <c r="Y907" s="563">
        <v>0</v>
      </c>
      <c r="Z907" s="564" t="str">
        <f>+S907</f>
        <v>дълг. т. к-т-дял в кр.салдо</v>
      </c>
      <c r="AA907" s="565">
        <f>+IF((+AA56+AA57+AA58+AA59)&gt;0,(+AA56+AA57)/(+AA56+AA57+AA58+AA59),0)</f>
        <v>0</v>
      </c>
      <c r="AB907" s="196"/>
      <c r="AC907" s="566" t="str">
        <f>+V907</f>
        <v>дълг. т. к-т-дял в нач.салдо</v>
      </c>
      <c r="AD907" s="555">
        <f>+IF((+AD56+AD57+AD58+AD59)&gt;0,(+AD56+AD57)/(+AD56+AD57+AD58+AD59),0)</f>
        <v>0</v>
      </c>
      <c r="AE907" s="556">
        <v>0</v>
      </c>
      <c r="AF907" s="557">
        <v>0</v>
      </c>
      <c r="AG907" s="567" t="str">
        <f>+Z907</f>
        <v>дълг. т. к-т-дял в кр.салдо</v>
      </c>
      <c r="AH907" s="559">
        <f>+IF((+AH56+AH57+AH58+AH59)&gt;0,(+AH56+AH57)/(+AH56+AH57+AH58+AH59),0)</f>
        <v>0</v>
      </c>
      <c r="AI907" s="546"/>
      <c r="AJ907" s="547"/>
      <c r="AK907" s="554" t="str">
        <f>+AC907</f>
        <v>дълг. т. к-т-дял в нач.салдо</v>
      </c>
      <c r="AL907" s="555">
        <f>+IF((+AL56+AL57+AL58+AL59)&gt;0,(+AL56+AL57)/(+AL56+AL57+AL58+AL59),0)</f>
        <v>0</v>
      </c>
      <c r="AM907" s="556">
        <v>0</v>
      </c>
      <c r="AN907" s="557">
        <v>0</v>
      </c>
      <c r="AO907" s="558" t="str">
        <f>+AG907</f>
        <v>дълг. т. к-т-дял в кр.салдо</v>
      </c>
      <c r="AP907" s="559">
        <f>+IF((+AP56+AP57+AP58+AP59)&gt;0,(+AP56+AP57)/(+AP56+AP57+AP58+AP59),0)</f>
        <v>0</v>
      </c>
      <c r="AQ907" s="545"/>
      <c r="AR907" s="548"/>
      <c r="AS907" s="548"/>
      <c r="AT907" s="548"/>
      <c r="AU907" s="545"/>
      <c r="AV907" s="545"/>
      <c r="AW907" s="214"/>
      <c r="AX907" s="214"/>
      <c r="AY907" s="545"/>
      <c r="AZ907" s="545"/>
      <c r="BA907" s="545"/>
      <c r="BB907" s="545"/>
      <c r="BC907" s="545"/>
      <c r="BD907" s="545"/>
    </row>
    <row r="908" spans="1:56" s="549" customFormat="1" ht="16.5" thickBot="1" x14ac:dyDescent="0.3">
      <c r="A908" s="545"/>
      <c r="B908" s="550"/>
      <c r="C908" s="545"/>
      <c r="D908" s="568" t="s">
        <v>952</v>
      </c>
      <c r="E908" s="569"/>
      <c r="F908" s="569"/>
      <c r="G908" s="569"/>
      <c r="H908" s="569"/>
      <c r="I908" s="569"/>
      <c r="J908" s="569"/>
      <c r="K908" s="569"/>
      <c r="L908" s="570"/>
      <c r="M908" s="546"/>
      <c r="N908" s="547"/>
      <c r="O908" s="585" t="s">
        <v>953</v>
      </c>
      <c r="P908" s="572">
        <f>+IF((+P56+P57+P58+P59)&gt;0,1-P907,0)</f>
        <v>0</v>
      </c>
      <c r="Q908" s="573">
        <v>0</v>
      </c>
      <c r="R908" s="574">
        <v>0</v>
      </c>
      <c r="S908" s="585" t="s">
        <v>954</v>
      </c>
      <c r="T908" s="576">
        <f>+IF((+T56+T57+T58+T59)&gt;0,1-T907,0)</f>
        <v>0</v>
      </c>
      <c r="U908" s="196"/>
      <c r="V908" s="586" t="str">
        <f>+O908</f>
        <v>кратк. т. к/т-дял в нач.салдо</v>
      </c>
      <c r="W908" s="578">
        <f>+IF((+W56+W57+W58+W59)&gt;0,1-W907,0)</f>
        <v>0</v>
      </c>
      <c r="X908" s="579">
        <v>0</v>
      </c>
      <c r="Y908" s="580">
        <v>0</v>
      </c>
      <c r="Z908" s="581" t="str">
        <f>+S908</f>
        <v>кратк. т. к/т-дял в кр.салдо</v>
      </c>
      <c r="AA908" s="582">
        <f>+IF((+AA56+AA57+AA58+AA59)&gt;0,1-AA907,0)</f>
        <v>0</v>
      </c>
      <c r="AB908" s="196"/>
      <c r="AC908" s="587" t="str">
        <f>+V908</f>
        <v>кратк. т. к/т-дял в нач.салдо</v>
      </c>
      <c r="AD908" s="572">
        <f>+IF((+AD56+AD57+AD58+AD59)&gt;0,1-AD907,0)</f>
        <v>0</v>
      </c>
      <c r="AE908" s="573">
        <v>0</v>
      </c>
      <c r="AF908" s="574">
        <v>0</v>
      </c>
      <c r="AG908" s="584" t="str">
        <f>+Z908</f>
        <v>кратк. т. к/т-дял в кр.салдо</v>
      </c>
      <c r="AH908" s="576">
        <f>+IF((+AH56+AH57+AH58+AH59)&gt;0,1-AH907,0)</f>
        <v>0</v>
      </c>
      <c r="AI908" s="546"/>
      <c r="AJ908" s="547"/>
      <c r="AK908" s="588" t="str">
        <f>+AC908</f>
        <v>кратк. т. к/т-дял в нач.салдо</v>
      </c>
      <c r="AL908" s="572">
        <f>+IF((+AL56+AL57+AL58+AL59)&gt;0,1-AL907,0)</f>
        <v>0</v>
      </c>
      <c r="AM908" s="573">
        <v>0</v>
      </c>
      <c r="AN908" s="574">
        <v>0</v>
      </c>
      <c r="AO908" s="575" t="str">
        <f>+AG908</f>
        <v>кратк. т. к/т-дял в кр.салдо</v>
      </c>
      <c r="AP908" s="576">
        <f>+IF((+AP56+AP57+AP58+AP59)&gt;0,1-AP907,0)</f>
        <v>0</v>
      </c>
      <c r="AQ908" s="545"/>
      <c r="AR908" s="548"/>
      <c r="AS908" s="548"/>
      <c r="AT908" s="548"/>
      <c r="AU908" s="545"/>
      <c r="AV908" s="545"/>
      <c r="AW908" s="214"/>
      <c r="AX908" s="214"/>
      <c r="AY908" s="545"/>
      <c r="AZ908" s="545"/>
      <c r="BA908" s="545"/>
      <c r="BB908" s="545"/>
      <c r="BC908" s="545"/>
      <c r="BD908" s="545"/>
    </row>
    <row r="909" spans="1:56" s="549" customFormat="1" ht="16.5" thickBot="1" x14ac:dyDescent="0.3">
      <c r="A909" s="545"/>
      <c r="B909" s="545"/>
      <c r="C909" s="545"/>
      <c r="D909" s="545"/>
      <c r="E909" s="545"/>
      <c r="F909" s="545"/>
      <c r="G909" s="545"/>
      <c r="H909" s="545"/>
      <c r="I909" s="545"/>
      <c r="J909" s="545"/>
      <c r="K909" s="545"/>
      <c r="L909" s="545"/>
      <c r="M909" s="546"/>
      <c r="N909" s="547"/>
      <c r="O909" s="548"/>
      <c r="P909" s="548"/>
      <c r="Q909" s="548"/>
      <c r="R909" s="548"/>
      <c r="S909" s="548"/>
      <c r="T909" s="548"/>
      <c r="U909" s="546"/>
      <c r="V909" s="548"/>
      <c r="W909" s="548"/>
      <c r="X909" s="548"/>
      <c r="Y909" s="548"/>
      <c r="Z909" s="548"/>
      <c r="AA909" s="548"/>
      <c r="AB909" s="546"/>
      <c r="AC909" s="548"/>
      <c r="AD909" s="548"/>
      <c r="AE909" s="548"/>
      <c r="AF909" s="548"/>
      <c r="AG909" s="548"/>
      <c r="AH909" s="548"/>
      <c r="AI909" s="546"/>
      <c r="AJ909" s="547"/>
      <c r="AK909" s="548"/>
      <c r="AL909" s="548"/>
      <c r="AM909" s="548"/>
      <c r="AN909" s="548"/>
      <c r="AO909" s="548"/>
      <c r="AP909" s="548"/>
      <c r="AQ909" s="545"/>
      <c r="AR909" s="548"/>
      <c r="AS909" s="548"/>
      <c r="AT909" s="548"/>
      <c r="AU909" s="545"/>
      <c r="AV909" s="545"/>
      <c r="AW909" s="214"/>
      <c r="AX909" s="214"/>
      <c r="AY909" s="545"/>
      <c r="AZ909" s="545"/>
      <c r="BA909" s="545"/>
      <c r="BB909" s="545"/>
      <c r="BC909" s="545"/>
      <c r="BD909" s="545"/>
    </row>
    <row r="910" spans="1:56" s="549" customFormat="1" x14ac:dyDescent="0.25">
      <c r="A910" s="545"/>
      <c r="B910" s="550"/>
      <c r="C910" s="545"/>
      <c r="D910" s="551" t="s">
        <v>955</v>
      </c>
      <c r="E910" s="552"/>
      <c r="F910" s="552"/>
      <c r="G910" s="552"/>
      <c r="H910" s="552"/>
      <c r="I910" s="552"/>
      <c r="J910" s="552"/>
      <c r="K910" s="552"/>
      <c r="L910" s="553"/>
      <c r="M910" s="546"/>
      <c r="N910" s="547"/>
      <c r="O910" s="589" t="s">
        <v>956</v>
      </c>
      <c r="P910" s="590">
        <v>0</v>
      </c>
      <c r="Q910" s="556">
        <v>0</v>
      </c>
      <c r="R910" s="557">
        <v>0</v>
      </c>
      <c r="S910" s="589" t="s">
        <v>957</v>
      </c>
      <c r="T910" s="591">
        <v>0</v>
      </c>
      <c r="U910" s="196"/>
      <c r="V910" s="560" t="str">
        <f>+O910</f>
        <v>вземания за лихви-н. с-до</v>
      </c>
      <c r="W910" s="592">
        <v>0</v>
      </c>
      <c r="X910" s="562">
        <v>0</v>
      </c>
      <c r="Y910" s="563">
        <v>0</v>
      </c>
      <c r="Z910" s="564" t="str">
        <f>+S910</f>
        <v>вземания за лихви-кр.с-до</v>
      </c>
      <c r="AA910" s="593">
        <v>0</v>
      </c>
      <c r="AB910" s="196"/>
      <c r="AC910" s="566" t="str">
        <f>+V910</f>
        <v>вземания за лихви-н. с-до</v>
      </c>
      <c r="AD910" s="590">
        <v>0</v>
      </c>
      <c r="AE910" s="556">
        <v>0</v>
      </c>
      <c r="AF910" s="557">
        <v>0</v>
      </c>
      <c r="AG910" s="567" t="str">
        <f>+Z910</f>
        <v>вземания за лихви-кр.с-до</v>
      </c>
      <c r="AH910" s="591">
        <v>0</v>
      </c>
      <c r="AI910" s="546"/>
      <c r="AJ910" s="547"/>
      <c r="AK910" s="554" t="str">
        <f>+AC910</f>
        <v>вземания за лихви-н. с-до</v>
      </c>
      <c r="AL910" s="590">
        <v>0</v>
      </c>
      <c r="AM910" s="556">
        <v>0</v>
      </c>
      <c r="AN910" s="557">
        <v>0</v>
      </c>
      <c r="AO910" s="558" t="str">
        <f>+AG910</f>
        <v>вземания за лихви-кр.с-до</v>
      </c>
      <c r="AP910" s="591">
        <v>0</v>
      </c>
      <c r="AQ910" s="545"/>
      <c r="AR910" s="548"/>
      <c r="AS910" s="548"/>
      <c r="AT910" s="548"/>
      <c r="AU910" s="545"/>
      <c r="AV910" s="545"/>
      <c r="AW910" s="214"/>
      <c r="AX910" s="214"/>
      <c r="AY910" s="545"/>
      <c r="AZ910" s="545"/>
      <c r="BA910" s="545"/>
      <c r="BB910" s="545"/>
      <c r="BC910" s="545"/>
      <c r="BD910" s="545"/>
    </row>
    <row r="911" spans="1:56" s="549" customFormat="1" ht="16.5" thickBot="1" x14ac:dyDescent="0.3">
      <c r="A911" s="545"/>
      <c r="B911" s="550"/>
      <c r="C911" s="545"/>
      <c r="D911" s="568" t="s">
        <v>958</v>
      </c>
      <c r="E911" s="569"/>
      <c r="F911" s="569"/>
      <c r="G911" s="569"/>
      <c r="H911" s="569"/>
      <c r="I911" s="569"/>
      <c r="J911" s="569"/>
      <c r="K911" s="569"/>
      <c r="L911" s="570"/>
      <c r="M911" s="546"/>
      <c r="N911" s="547"/>
      <c r="O911" s="594" t="s">
        <v>959</v>
      </c>
      <c r="P911" s="595">
        <v>0</v>
      </c>
      <c r="Q911" s="573">
        <v>0</v>
      </c>
      <c r="R911" s="574">
        <v>0</v>
      </c>
      <c r="S911" s="594" t="s">
        <v>960</v>
      </c>
      <c r="T911" s="596">
        <v>0</v>
      </c>
      <c r="U911" s="196"/>
      <c r="V911" s="586" t="str">
        <f>+O911</f>
        <v>задължения за лихви-н. с-до</v>
      </c>
      <c r="W911" s="597">
        <v>0</v>
      </c>
      <c r="X911" s="579">
        <v>0</v>
      </c>
      <c r="Y911" s="580">
        <v>0</v>
      </c>
      <c r="Z911" s="581" t="str">
        <f>+S911</f>
        <v>задължения за лихви-кр.с-до</v>
      </c>
      <c r="AA911" s="598">
        <v>0</v>
      </c>
      <c r="AB911" s="196"/>
      <c r="AC911" s="587" t="str">
        <f>+V911</f>
        <v>задължения за лихви-н. с-до</v>
      </c>
      <c r="AD911" s="595">
        <v>0</v>
      </c>
      <c r="AE911" s="573">
        <v>0</v>
      </c>
      <c r="AF911" s="574">
        <v>0</v>
      </c>
      <c r="AG911" s="584" t="str">
        <f>+Z911</f>
        <v>задължения за лихви-кр.с-до</v>
      </c>
      <c r="AH911" s="596">
        <v>0</v>
      </c>
      <c r="AI911" s="546"/>
      <c r="AJ911" s="547"/>
      <c r="AK911" s="588" t="str">
        <f>+AC911</f>
        <v>задължения за лихви-н. с-до</v>
      </c>
      <c r="AL911" s="595">
        <v>0</v>
      </c>
      <c r="AM911" s="573">
        <v>0</v>
      </c>
      <c r="AN911" s="574">
        <v>0</v>
      </c>
      <c r="AO911" s="575" t="str">
        <f>+AG911</f>
        <v>задължения за лихви-кр.с-до</v>
      </c>
      <c r="AP911" s="596">
        <v>0</v>
      </c>
      <c r="AQ911" s="545"/>
      <c r="AR911" s="548"/>
      <c r="AS911" s="548"/>
      <c r="AT911" s="548"/>
      <c r="AU911" s="545"/>
      <c r="AV911" s="545"/>
      <c r="AW911" s="214"/>
      <c r="AX911" s="214"/>
      <c r="AY911" s="545"/>
      <c r="AZ911" s="545"/>
      <c r="BA911" s="545"/>
      <c r="BB911" s="545"/>
      <c r="BC911" s="545"/>
      <c r="BD911" s="545"/>
    </row>
    <row r="912" spans="1:56" x14ac:dyDescent="0.25">
      <c r="A912" s="7"/>
      <c r="B912" s="7"/>
      <c r="C912" s="7"/>
      <c r="D912" s="7"/>
      <c r="E912" s="7"/>
      <c r="F912" s="7"/>
      <c r="G912" s="7"/>
      <c r="H912" s="7"/>
      <c r="I912" s="7"/>
      <c r="J912" s="7"/>
      <c r="K912" s="7"/>
      <c r="L912" s="7"/>
      <c r="M912" s="445"/>
      <c r="N912" s="214"/>
      <c r="O912" s="479"/>
      <c r="P912" s="479"/>
      <c r="Q912" s="479"/>
      <c r="R912" s="479"/>
      <c r="S912" s="479"/>
      <c r="T912" s="479"/>
      <c r="U912" s="445"/>
      <c r="V912" s="479"/>
      <c r="W912" s="479"/>
      <c r="X912" s="479"/>
      <c r="Y912" s="479"/>
      <c r="Z912" s="479"/>
      <c r="AA912" s="479"/>
      <c r="AB912" s="445"/>
      <c r="AC912" s="479"/>
      <c r="AD912" s="479"/>
      <c r="AE912" s="479"/>
      <c r="AF912" s="479"/>
      <c r="AG912" s="479"/>
      <c r="AH912" s="479"/>
      <c r="AI912" s="479"/>
      <c r="AJ912" s="479"/>
      <c r="AK912" s="479"/>
      <c r="AL912" s="479"/>
      <c r="AM912" s="479"/>
      <c r="AN912" s="479"/>
      <c r="AO912" s="479"/>
      <c r="AP912" s="479"/>
      <c r="AQ912" s="479"/>
      <c r="AR912" s="548"/>
      <c r="AS912" s="548"/>
      <c r="AT912" s="548"/>
      <c r="AU912" s="7"/>
      <c r="AV912" s="7"/>
      <c r="AW912" s="214"/>
      <c r="AX912" s="214"/>
      <c r="AY912" s="7"/>
      <c r="AZ912" s="7"/>
      <c r="BA912" s="7"/>
      <c r="BB912" s="7"/>
      <c r="BC912" s="7"/>
      <c r="BD912" s="7"/>
    </row>
    <row r="913" spans="1:56" x14ac:dyDescent="0.25">
      <c r="A913" s="7"/>
      <c r="B913" s="7"/>
      <c r="C913" s="7"/>
      <c r="D913" s="7"/>
      <c r="E913" s="7"/>
      <c r="F913" s="7"/>
      <c r="G913" s="7"/>
      <c r="H913" s="7"/>
      <c r="I913" s="7"/>
      <c r="J913" s="7"/>
      <c r="K913" s="7"/>
      <c r="L913" s="7"/>
      <c r="M913" s="445"/>
      <c r="N913" s="214"/>
      <c r="O913" s="479"/>
      <c r="P913" s="479"/>
      <c r="Q913" s="479"/>
      <c r="R913" s="479"/>
      <c r="S913" s="479"/>
      <c r="T913" s="479"/>
      <c r="U913" s="196"/>
      <c r="V913" s="599" t="s">
        <v>961</v>
      </c>
      <c r="W913" s="600" t="s">
        <v>962</v>
      </c>
      <c r="X913" s="601" t="s">
        <v>963</v>
      </c>
      <c r="Y913" s="600" t="s">
        <v>964</v>
      </c>
      <c r="Z913" s="601" t="s">
        <v>965</v>
      </c>
      <c r="AA913" s="602" t="s">
        <v>966</v>
      </c>
      <c r="AB913" s="196"/>
      <c r="AC913" s="479"/>
      <c r="AD913" s="479"/>
      <c r="AE913" s="479"/>
      <c r="AF913" s="479"/>
      <c r="AG913" s="479"/>
      <c r="AH913" s="479"/>
      <c r="AI913" s="479"/>
      <c r="AJ913" s="479"/>
      <c r="AK913" s="479"/>
      <c r="AL913" s="479"/>
      <c r="AM913" s="479"/>
      <c r="AN913" s="479"/>
      <c r="AO913" s="479"/>
      <c r="AP913" s="479"/>
      <c r="AQ913" s="479"/>
      <c r="AR913" s="7"/>
      <c r="AS913" s="7"/>
      <c r="AT913" s="7"/>
      <c r="AU913" s="7"/>
      <c r="AV913" s="7"/>
      <c r="AW913" s="214"/>
      <c r="AX913" s="214"/>
      <c r="AY913" s="7"/>
      <c r="AZ913" s="7"/>
      <c r="BA913" s="7"/>
      <c r="BB913" s="7"/>
      <c r="BC913" s="7"/>
      <c r="BD913" s="7"/>
    </row>
    <row r="914" spans="1:56" x14ac:dyDescent="0.25">
      <c r="A914" s="7"/>
      <c r="B914" s="7"/>
      <c r="C914" s="7"/>
      <c r="D914" s="7"/>
      <c r="E914" s="7"/>
      <c r="F914" s="7"/>
      <c r="G914" s="7"/>
      <c r="H914" s="7"/>
      <c r="I914" s="7"/>
      <c r="J914" s="7"/>
      <c r="K914" s="7"/>
      <c r="L914" s="7"/>
      <c r="M914" s="445"/>
      <c r="N914" s="214"/>
      <c r="O914" s="479"/>
      <c r="P914" s="479"/>
      <c r="Q914" s="479"/>
      <c r="R914" s="479"/>
      <c r="S914" s="479"/>
      <c r="T914" s="479"/>
      <c r="U914" s="445"/>
      <c r="V914" s="603">
        <v>1.9371509552001953E-7</v>
      </c>
      <c r="W914" s="604">
        <v>1.9371509552001953E-7</v>
      </c>
      <c r="X914" s="605">
        <v>8.3446502685546875E-7</v>
      </c>
      <c r="Y914" s="604">
        <v>8.3446502685546875E-7</v>
      </c>
      <c r="Z914" s="605">
        <v>8.9406967163085938E-7</v>
      </c>
      <c r="AA914" s="606">
        <v>8.9406967163085938E-7</v>
      </c>
      <c r="AB914" s="445"/>
      <c r="AC914" s="479"/>
      <c r="AD914" s="479"/>
      <c r="AE914" s="479"/>
      <c r="AF914" s="479"/>
      <c r="AG914" s="479"/>
      <c r="AH914" s="479"/>
      <c r="AI914" s="479"/>
      <c r="AJ914" s="479"/>
      <c r="AK914" s="479"/>
      <c r="AL914" s="479"/>
      <c r="AM914" s="479"/>
      <c r="AN914" s="479"/>
      <c r="AO914" s="479"/>
      <c r="AP914" s="479"/>
      <c r="AQ914" s="479"/>
      <c r="AR914" s="548"/>
      <c r="AS914" s="548"/>
      <c r="AT914" s="548"/>
      <c r="AU914" s="7"/>
      <c r="AV914" s="7"/>
      <c r="AW914" s="214"/>
      <c r="AX914" s="214"/>
      <c r="AY914" s="7"/>
      <c r="AZ914" s="7"/>
      <c r="BA914" s="7"/>
      <c r="BB914" s="7"/>
      <c r="BC914" s="7"/>
      <c r="BD914" s="7"/>
    </row>
    <row r="915" spans="1:56" x14ac:dyDescent="0.25">
      <c r="A915" s="7"/>
      <c r="B915" s="7"/>
      <c r="C915" s="7"/>
      <c r="D915" s="7"/>
      <c r="E915" s="7"/>
      <c r="F915" s="7"/>
      <c r="G915" s="7"/>
      <c r="H915" s="7"/>
      <c r="I915" s="7"/>
      <c r="J915" s="7"/>
      <c r="K915" s="7"/>
      <c r="L915" s="7"/>
      <c r="M915" s="445"/>
      <c r="N915" s="214"/>
      <c r="O915" s="479"/>
      <c r="P915" s="479"/>
      <c r="Q915" s="479"/>
      <c r="R915" s="479"/>
      <c r="S915" s="479"/>
      <c r="T915" s="479"/>
      <c r="U915" s="445"/>
      <c r="V915" s="607" t="str">
        <f t="shared" ref="V915:AA915" si="297">+IF(+ROUND(V914,2)=0,"O K","НЕРАВНЕНИЕ !")</f>
        <v>O K</v>
      </c>
      <c r="W915" s="608" t="str">
        <f t="shared" si="297"/>
        <v>O K</v>
      </c>
      <c r="X915" s="609" t="str">
        <f t="shared" si="297"/>
        <v>O K</v>
      </c>
      <c r="Y915" s="608" t="str">
        <f t="shared" si="297"/>
        <v>O K</v>
      </c>
      <c r="Z915" s="609" t="str">
        <f t="shared" si="297"/>
        <v>O K</v>
      </c>
      <c r="AA915" s="610" t="str">
        <f t="shared" si="297"/>
        <v>O K</v>
      </c>
      <c r="AB915" s="445"/>
      <c r="AC915" s="479"/>
      <c r="AD915" s="479"/>
      <c r="AE915" s="479"/>
      <c r="AF915" s="479"/>
      <c r="AG915" s="479"/>
      <c r="AH915" s="479"/>
      <c r="AI915" s="445"/>
      <c r="AJ915" s="214"/>
      <c r="AK915" s="479"/>
      <c r="AL915" s="479"/>
      <c r="AM915" s="479"/>
      <c r="AN915" s="479"/>
      <c r="AO915" s="479"/>
      <c r="AP915" s="479"/>
      <c r="AQ915" s="7"/>
      <c r="AR915" s="548"/>
      <c r="AS915" s="548"/>
      <c r="AT915" s="548"/>
      <c r="AU915" s="7"/>
      <c r="AV915" s="7"/>
      <c r="AW915" s="214"/>
      <c r="AX915" s="214"/>
      <c r="AY915" s="7"/>
      <c r="AZ915" s="7"/>
      <c r="BA915" s="7"/>
      <c r="BB915" s="7"/>
      <c r="BC915" s="7"/>
      <c r="BD915" s="7"/>
    </row>
    <row r="916" spans="1:56" x14ac:dyDescent="0.25">
      <c r="A916" s="7"/>
      <c r="B916" s="7"/>
      <c r="C916" s="7"/>
      <c r="D916" s="7"/>
      <c r="E916" s="7"/>
      <c r="F916" s="7"/>
      <c r="G916" s="7"/>
      <c r="H916" s="7"/>
      <c r="I916" s="7"/>
      <c r="J916" s="7"/>
      <c r="K916" s="7"/>
      <c r="L916" s="7"/>
      <c r="M916" s="445"/>
      <c r="N916" s="214"/>
      <c r="O916" s="479"/>
      <c r="P916" s="479"/>
      <c r="Q916" s="479"/>
      <c r="R916" s="479"/>
      <c r="S916" s="479"/>
      <c r="T916" s="479"/>
      <c r="U916" s="445"/>
      <c r="V916" s="479"/>
      <c r="W916" s="479"/>
      <c r="X916" s="479"/>
      <c r="Y916" s="479"/>
      <c r="Z916" s="479"/>
      <c r="AA916" s="479"/>
      <c r="AB916" s="445"/>
      <c r="AC916" s="479"/>
      <c r="AD916" s="479"/>
      <c r="AE916" s="479"/>
      <c r="AF916" s="479"/>
      <c r="AG916" s="479"/>
      <c r="AH916" s="479"/>
      <c r="AI916" s="445"/>
      <c r="AJ916" s="214"/>
      <c r="AK916" s="479"/>
      <c r="AL916" s="479"/>
      <c r="AM916" s="479"/>
      <c r="AN916" s="479"/>
      <c r="AO916" s="479"/>
      <c r="AP916" s="479"/>
      <c r="AQ916" s="7"/>
      <c r="AR916" s="548"/>
      <c r="AS916" s="548"/>
      <c r="AT916" s="548"/>
      <c r="AU916" s="7"/>
      <c r="AV916" s="7"/>
      <c r="AW916" s="214"/>
      <c r="AX916" s="214"/>
      <c r="AY916" s="7"/>
      <c r="AZ916" s="7"/>
      <c r="BA916" s="7"/>
      <c r="BB916" s="7"/>
      <c r="BC916" s="7"/>
      <c r="BD916" s="7"/>
    </row>
    <row r="917" spans="1:56" x14ac:dyDescent="0.25">
      <c r="A917" s="7"/>
      <c r="B917" s="7"/>
      <c r="C917" s="7"/>
      <c r="D917" s="7"/>
      <c r="E917" s="7"/>
      <c r="F917" s="7"/>
      <c r="G917" s="7"/>
      <c r="H917" s="7"/>
      <c r="I917" s="7"/>
      <c r="J917" s="7"/>
      <c r="K917" s="7"/>
      <c r="L917" s="7"/>
      <c r="M917" s="445"/>
      <c r="N917" s="214"/>
      <c r="O917" s="479"/>
      <c r="P917" s="479"/>
      <c r="Q917" s="479"/>
      <c r="R917" s="479"/>
      <c r="S917" s="479"/>
      <c r="T917" s="479"/>
      <c r="U917" s="445"/>
      <c r="V917" s="479"/>
      <c r="W917" s="479"/>
      <c r="X917" s="479"/>
      <c r="Y917" s="479"/>
      <c r="Z917" s="479"/>
      <c r="AA917" s="479"/>
      <c r="AB917" s="445"/>
      <c r="AC917" s="479"/>
      <c r="AD917" s="479"/>
      <c r="AE917" s="479"/>
      <c r="AF917" s="479"/>
      <c r="AG917" s="479"/>
      <c r="AH917" s="479"/>
      <c r="AI917" s="445"/>
      <c r="AJ917" s="214"/>
      <c r="AK917" s="479"/>
      <c r="AL917" s="479"/>
      <c r="AM917" s="479"/>
      <c r="AN917" s="479"/>
      <c r="AO917" s="479"/>
      <c r="AP917" s="479"/>
      <c r="AQ917" s="7"/>
      <c r="AR917" s="548"/>
      <c r="AS917" s="548"/>
      <c r="AT917" s="548"/>
      <c r="AU917" s="7"/>
      <c r="AV917" s="7"/>
      <c r="AW917" s="214"/>
      <c r="AX917" s="214"/>
      <c r="AY917" s="7"/>
      <c r="AZ917" s="7"/>
      <c r="BA917" s="7"/>
      <c r="BB917" s="7"/>
      <c r="BC917" s="7"/>
      <c r="BD917" s="7"/>
    </row>
    <row r="918" spans="1:56" x14ac:dyDescent="0.25">
      <c r="A918" s="7"/>
      <c r="B918" s="7"/>
      <c r="C918" s="7"/>
      <c r="D918" s="7"/>
      <c r="E918" s="7"/>
      <c r="F918" s="7"/>
      <c r="G918" s="7"/>
      <c r="H918" s="7"/>
      <c r="I918" s="7"/>
      <c r="J918" s="7"/>
      <c r="K918" s="7"/>
      <c r="L918" s="7"/>
      <c r="M918" s="445"/>
      <c r="N918" s="214"/>
      <c r="O918" s="479"/>
      <c r="P918" s="479"/>
      <c r="Q918" s="479"/>
      <c r="R918" s="479"/>
      <c r="S918" s="479"/>
      <c r="T918" s="479"/>
      <c r="U918" s="445"/>
      <c r="V918" s="479"/>
      <c r="W918" s="479"/>
      <c r="X918" s="479"/>
      <c r="Y918" s="479"/>
      <c r="Z918" s="479"/>
      <c r="AA918" s="479"/>
      <c r="AB918" s="445"/>
      <c r="AC918" s="479"/>
      <c r="AD918" s="479"/>
      <c r="AE918" s="479"/>
      <c r="AF918" s="479"/>
      <c r="AG918" s="479"/>
      <c r="AH918" s="479"/>
      <c r="AI918" s="445"/>
      <c r="AJ918" s="214"/>
      <c r="AK918" s="479"/>
      <c r="AL918" s="479"/>
      <c r="AM918" s="479"/>
      <c r="AN918" s="479"/>
      <c r="AO918" s="479"/>
      <c r="AP918" s="479"/>
      <c r="AQ918" s="7"/>
      <c r="AR918" s="479"/>
      <c r="AS918" s="479"/>
      <c r="AT918" s="479"/>
      <c r="AU918" s="7"/>
      <c r="AV918" s="7"/>
      <c r="AW918" s="214"/>
      <c r="AX918" s="214"/>
      <c r="AY918" s="7"/>
      <c r="AZ918" s="7"/>
      <c r="BA918" s="7"/>
      <c r="BB918" s="7"/>
      <c r="BC918" s="7"/>
      <c r="BD918" s="7"/>
    </row>
    <row r="919" spans="1:56" x14ac:dyDescent="0.25">
      <c r="A919" s="7"/>
      <c r="B919" s="7"/>
      <c r="C919" s="7"/>
      <c r="D919" s="7"/>
      <c r="E919" s="7"/>
      <c r="F919" s="7"/>
      <c r="G919" s="7"/>
      <c r="H919" s="7"/>
      <c r="I919" s="7"/>
      <c r="J919" s="7"/>
      <c r="K919" s="7"/>
      <c r="L919" s="7"/>
      <c r="M919" s="445"/>
      <c r="N919" s="214"/>
      <c r="O919" s="479"/>
      <c r="P919" s="479"/>
      <c r="Q919" s="479"/>
      <c r="R919" s="479"/>
      <c r="S919" s="479"/>
      <c r="T919" s="479"/>
      <c r="U919" s="445"/>
      <c r="V919" s="479"/>
      <c r="W919" s="479"/>
      <c r="X919" s="479"/>
      <c r="Y919" s="479"/>
      <c r="Z919" s="479"/>
      <c r="AA919" s="479"/>
      <c r="AB919" s="445"/>
      <c r="AC919" s="479"/>
      <c r="AD919" s="479"/>
      <c r="AE919" s="479"/>
      <c r="AF919" s="479"/>
      <c r="AG919" s="479"/>
      <c r="AH919" s="479"/>
      <c r="AI919" s="445"/>
      <c r="AJ919" s="214"/>
      <c r="AK919" s="479"/>
      <c r="AL919" s="479"/>
      <c r="AM919" s="479"/>
      <c r="AN919" s="479"/>
      <c r="AO919" s="479"/>
      <c r="AP919" s="479"/>
      <c r="AQ919" s="7"/>
      <c r="AR919" s="479"/>
      <c r="AS919" s="479"/>
      <c r="AT919" s="479"/>
      <c r="AU919" s="7"/>
      <c r="AV919" s="7"/>
      <c r="AW919" s="214"/>
      <c r="AX919" s="214"/>
      <c r="AY919" s="7"/>
      <c r="AZ919" s="7"/>
      <c r="BA919" s="7"/>
      <c r="BB919" s="7"/>
      <c r="BC919" s="7"/>
      <c r="BD919" s="7"/>
    </row>
    <row r="920" spans="1:56" x14ac:dyDescent="0.25">
      <c r="A920" s="7"/>
      <c r="B920" s="7"/>
      <c r="C920" s="7"/>
      <c r="D920" s="7"/>
      <c r="E920" s="7"/>
      <c r="F920" s="7"/>
      <c r="G920" s="7"/>
      <c r="H920" s="7"/>
      <c r="I920" s="7"/>
      <c r="J920" s="7"/>
      <c r="K920" s="7"/>
      <c r="L920" s="7"/>
      <c r="M920" s="445"/>
      <c r="N920" s="214"/>
      <c r="O920" s="479"/>
      <c r="P920" s="479"/>
      <c r="Q920" s="479"/>
      <c r="R920" s="479"/>
      <c r="S920" s="479"/>
      <c r="T920" s="479"/>
      <c r="U920" s="445"/>
      <c r="V920" s="479"/>
      <c r="W920" s="479"/>
      <c r="X920" s="479"/>
      <c r="Y920" s="479"/>
      <c r="Z920" s="479"/>
      <c r="AA920" s="479"/>
      <c r="AB920" s="445"/>
      <c r="AC920" s="479"/>
      <c r="AD920" s="479"/>
      <c r="AE920" s="479"/>
      <c r="AF920" s="479"/>
      <c r="AG920" s="479"/>
      <c r="AH920" s="479"/>
      <c r="AI920" s="445"/>
      <c r="AJ920" s="214"/>
      <c r="AK920" s="479"/>
      <c r="AL920" s="479"/>
      <c r="AM920" s="479"/>
      <c r="AN920" s="479"/>
      <c r="AO920" s="479"/>
      <c r="AP920" s="479"/>
      <c r="AQ920" s="7"/>
      <c r="AR920" s="479"/>
      <c r="AS920" s="479"/>
      <c r="AT920" s="479"/>
      <c r="AU920" s="7"/>
      <c r="AV920" s="7"/>
      <c r="AW920" s="214"/>
      <c r="AX920" s="214"/>
      <c r="AY920" s="7"/>
      <c r="AZ920" s="7"/>
      <c r="BA920" s="7"/>
      <c r="BB920" s="7"/>
      <c r="BC920" s="7"/>
      <c r="BD920" s="7"/>
    </row>
    <row r="921" spans="1:56" x14ac:dyDescent="0.25">
      <c r="A921" s="7"/>
      <c r="B921" s="7"/>
      <c r="C921" s="7"/>
      <c r="D921" s="7"/>
      <c r="E921" s="7"/>
      <c r="F921" s="7"/>
      <c r="G921" s="7"/>
      <c r="H921" s="7"/>
      <c r="I921" s="7"/>
      <c r="J921" s="7"/>
      <c r="K921" s="7"/>
      <c r="L921" s="7"/>
      <c r="M921" s="445"/>
      <c r="N921" s="214"/>
      <c r="O921" s="479"/>
      <c r="P921" s="479"/>
      <c r="Q921" s="479"/>
      <c r="R921" s="479"/>
      <c r="S921" s="479"/>
      <c r="T921" s="479"/>
      <c r="U921" s="445"/>
      <c r="V921" s="479"/>
      <c r="W921" s="479"/>
      <c r="X921" s="479"/>
      <c r="Y921" s="479"/>
      <c r="Z921" s="479"/>
      <c r="AA921" s="479"/>
      <c r="AB921" s="445"/>
      <c r="AC921" s="479"/>
      <c r="AD921" s="479"/>
      <c r="AE921" s="479"/>
      <c r="AF921" s="479"/>
      <c r="AG921" s="479"/>
      <c r="AH921" s="479"/>
      <c r="AI921" s="445"/>
      <c r="AJ921" s="214"/>
      <c r="AK921" s="479"/>
      <c r="AL921" s="479"/>
      <c r="AM921" s="479"/>
      <c r="AN921" s="479"/>
      <c r="AO921" s="479"/>
      <c r="AP921" s="479"/>
      <c r="AQ921" s="7"/>
      <c r="AR921" s="479"/>
      <c r="AS921" s="479"/>
      <c r="AT921" s="479"/>
      <c r="AU921" s="7"/>
      <c r="AV921" s="7"/>
      <c r="AW921" s="214"/>
      <c r="AX921" s="214"/>
      <c r="AY921" s="7"/>
      <c r="AZ921" s="7"/>
      <c r="BA921" s="7"/>
      <c r="BB921" s="7"/>
      <c r="BC921" s="7"/>
      <c r="BD921" s="7"/>
    </row>
    <row r="922" spans="1:56" x14ac:dyDescent="0.25">
      <c r="A922" s="7"/>
      <c r="B922" s="7"/>
      <c r="C922" s="7"/>
      <c r="D922" s="7"/>
      <c r="E922" s="7"/>
      <c r="F922" s="7"/>
      <c r="G922" s="7"/>
      <c r="H922" s="7"/>
      <c r="I922" s="7"/>
      <c r="J922" s="7"/>
      <c r="K922" s="7"/>
      <c r="L922" s="7"/>
      <c r="M922" s="445"/>
      <c r="N922" s="214"/>
      <c r="O922" s="479"/>
      <c r="P922" s="479"/>
      <c r="Q922" s="479"/>
      <c r="R922" s="479"/>
      <c r="S922" s="479"/>
      <c r="T922" s="479"/>
      <c r="U922" s="445"/>
      <c r="V922" s="479"/>
      <c r="W922" s="479"/>
      <c r="X922" s="479"/>
      <c r="Y922" s="479"/>
      <c r="Z922" s="479"/>
      <c r="AA922" s="479"/>
      <c r="AB922" s="445"/>
      <c r="AC922" s="479"/>
      <c r="AD922" s="479"/>
      <c r="AE922" s="479"/>
      <c r="AF922" s="479"/>
      <c r="AG922" s="479"/>
      <c r="AH922" s="479"/>
      <c r="AI922" s="445"/>
      <c r="AJ922" s="214"/>
      <c r="AK922" s="479"/>
      <c r="AL922" s="479"/>
      <c r="AM922" s="479"/>
      <c r="AN922" s="479"/>
      <c r="AO922" s="479"/>
      <c r="AP922" s="479"/>
      <c r="AQ922" s="7"/>
      <c r="AR922" s="479"/>
      <c r="AS922" s="479"/>
      <c r="AT922" s="479"/>
      <c r="AU922" s="7"/>
      <c r="AV922" s="7"/>
      <c r="AW922" s="214"/>
      <c r="AX922" s="214"/>
      <c r="AY922" s="7"/>
      <c r="AZ922" s="7"/>
      <c r="BA922" s="7"/>
      <c r="BB922" s="7"/>
      <c r="BC922" s="7"/>
      <c r="BD922" s="7"/>
    </row>
    <row r="923" spans="1:56" x14ac:dyDescent="0.25">
      <c r="A923" s="7"/>
      <c r="B923" s="7"/>
      <c r="C923" s="7"/>
      <c r="D923" s="7"/>
      <c r="E923" s="7"/>
      <c r="F923" s="7"/>
      <c r="G923" s="7"/>
      <c r="H923" s="7"/>
      <c r="I923" s="7"/>
      <c r="J923" s="7"/>
      <c r="K923" s="7"/>
      <c r="L923" s="7"/>
      <c r="M923" s="445"/>
      <c r="N923" s="214"/>
      <c r="O923" s="479"/>
      <c r="P923" s="479"/>
      <c r="Q923" s="479"/>
      <c r="R923" s="479"/>
      <c r="S923" s="479"/>
      <c r="T923" s="479"/>
      <c r="U923" s="445"/>
      <c r="V923" s="479"/>
      <c r="W923" s="479"/>
      <c r="X923" s="479"/>
      <c r="Y923" s="479"/>
      <c r="Z923" s="479"/>
      <c r="AA923" s="479"/>
      <c r="AB923" s="445"/>
      <c r="AC923" s="479"/>
      <c r="AD923" s="479"/>
      <c r="AE923" s="479"/>
      <c r="AF923" s="479"/>
      <c r="AG923" s="479"/>
      <c r="AH923" s="479"/>
      <c r="AI923" s="445"/>
      <c r="AJ923" s="214"/>
      <c r="AK923" s="479"/>
      <c r="AL923" s="479"/>
      <c r="AM923" s="479"/>
      <c r="AN923" s="479"/>
      <c r="AO923" s="479"/>
      <c r="AP923" s="479"/>
      <c r="AQ923" s="7"/>
      <c r="AR923" s="479"/>
      <c r="AS923" s="479"/>
      <c r="AT923" s="479"/>
      <c r="AU923" s="7"/>
      <c r="AV923" s="7"/>
      <c r="AW923" s="214"/>
      <c r="AX923" s="214"/>
      <c r="AY923" s="7"/>
      <c r="AZ923" s="7"/>
      <c r="BA923" s="7"/>
      <c r="BB923" s="7"/>
      <c r="BC923" s="7"/>
      <c r="BD923" s="7"/>
    </row>
    <row r="924" spans="1:56" x14ac:dyDescent="0.25">
      <c r="A924" s="7"/>
      <c r="B924" s="7"/>
      <c r="C924" s="7"/>
      <c r="D924" s="7"/>
      <c r="E924" s="7"/>
      <c r="F924" s="7"/>
      <c r="G924" s="7"/>
      <c r="H924" s="7"/>
      <c r="I924" s="7"/>
      <c r="J924" s="7"/>
      <c r="K924" s="7"/>
      <c r="L924" s="7"/>
      <c r="M924" s="445"/>
      <c r="N924" s="214"/>
      <c r="O924" s="479"/>
      <c r="P924" s="479"/>
      <c r="Q924" s="479"/>
      <c r="R924" s="479"/>
      <c r="S924" s="479"/>
      <c r="T924" s="479"/>
      <c r="U924" s="445"/>
      <c r="V924" s="479"/>
      <c r="W924" s="479"/>
      <c r="X924" s="479"/>
      <c r="Y924" s="479"/>
      <c r="Z924" s="479"/>
      <c r="AA924" s="479"/>
      <c r="AB924" s="445"/>
      <c r="AC924" s="479"/>
      <c r="AD924" s="479"/>
      <c r="AE924" s="479"/>
      <c r="AF924" s="479"/>
      <c r="AG924" s="479"/>
      <c r="AH924" s="479"/>
      <c r="AI924" s="445"/>
      <c r="AJ924" s="214"/>
      <c r="AK924" s="479"/>
      <c r="AL924" s="479"/>
      <c r="AM924" s="479"/>
      <c r="AN924" s="479"/>
      <c r="AO924" s="479"/>
      <c r="AP924" s="479"/>
      <c r="AQ924" s="7"/>
      <c r="AR924" s="479"/>
      <c r="AS924" s="479"/>
      <c r="AT924" s="479"/>
      <c r="AU924" s="7"/>
      <c r="AV924" s="7"/>
      <c r="AW924" s="214"/>
      <c r="AX924" s="214"/>
      <c r="AY924" s="7"/>
      <c r="AZ924" s="7"/>
      <c r="BA924" s="7"/>
      <c r="BB924" s="7"/>
      <c r="BC924" s="7"/>
      <c r="BD924" s="7"/>
    </row>
    <row r="925" spans="1:56" x14ac:dyDescent="0.25">
      <c r="A925" s="7"/>
      <c r="B925" s="7"/>
      <c r="C925" s="7"/>
      <c r="D925" s="7"/>
      <c r="E925" s="7"/>
      <c r="F925" s="7"/>
      <c r="G925" s="7"/>
      <c r="H925" s="7"/>
      <c r="I925" s="7"/>
      <c r="J925" s="7"/>
      <c r="K925" s="7"/>
      <c r="L925" s="7"/>
      <c r="M925" s="445"/>
      <c r="N925" s="214"/>
      <c r="O925" s="479"/>
      <c r="P925" s="479"/>
      <c r="Q925" s="479"/>
      <c r="R925" s="479"/>
      <c r="S925" s="479"/>
      <c r="T925" s="479"/>
      <c r="U925" s="445"/>
      <c r="V925" s="479"/>
      <c r="W925" s="479"/>
      <c r="X925" s="479"/>
      <c r="Y925" s="479"/>
      <c r="Z925" s="479"/>
      <c r="AA925" s="479"/>
      <c r="AB925" s="445"/>
      <c r="AC925" s="479"/>
      <c r="AD925" s="479"/>
      <c r="AE925" s="479"/>
      <c r="AF925" s="479"/>
      <c r="AG925" s="479"/>
      <c r="AH925" s="479"/>
      <c r="AI925" s="445"/>
      <c r="AJ925" s="214"/>
      <c r="AK925" s="479"/>
      <c r="AL925" s="479"/>
      <c r="AM925" s="479"/>
      <c r="AN925" s="479"/>
      <c r="AO925" s="479"/>
      <c r="AP925" s="479"/>
      <c r="AQ925" s="7"/>
      <c r="AR925" s="479"/>
      <c r="AS925" s="479"/>
      <c r="AT925" s="479"/>
      <c r="AU925" s="7"/>
      <c r="AV925" s="7"/>
      <c r="AW925" s="214"/>
      <c r="AX925" s="214"/>
      <c r="AY925" s="7"/>
      <c r="AZ925" s="7"/>
      <c r="BA925" s="7"/>
      <c r="BB925" s="7"/>
      <c r="BC925" s="7"/>
      <c r="BD925" s="7"/>
    </row>
    <row r="926" spans="1:56" x14ac:dyDescent="0.25">
      <c r="A926" s="7"/>
      <c r="B926" s="7"/>
      <c r="C926" s="7"/>
      <c r="D926" s="7"/>
      <c r="E926" s="7"/>
      <c r="F926" s="7"/>
      <c r="G926" s="7"/>
      <c r="H926" s="7"/>
      <c r="I926" s="7"/>
      <c r="J926" s="7"/>
      <c r="K926" s="7"/>
      <c r="L926" s="7"/>
      <c r="M926" s="445"/>
      <c r="N926" s="214"/>
      <c r="O926" s="479"/>
      <c r="P926" s="479"/>
      <c r="Q926" s="479"/>
      <c r="R926" s="479"/>
      <c r="S926" s="479"/>
      <c r="T926" s="479"/>
      <c r="U926" s="445"/>
      <c r="V926" s="479"/>
      <c r="W926" s="479"/>
      <c r="X926" s="479"/>
      <c r="Y926" s="479"/>
      <c r="Z926" s="479"/>
      <c r="AA926" s="479"/>
      <c r="AB926" s="445"/>
      <c r="AC926" s="479"/>
      <c r="AD926" s="479"/>
      <c r="AE926" s="479"/>
      <c r="AF926" s="479"/>
      <c r="AG926" s="479"/>
      <c r="AH926" s="479"/>
      <c r="AI926" s="445"/>
      <c r="AJ926" s="214"/>
      <c r="AK926" s="479"/>
      <c r="AL926" s="479"/>
      <c r="AM926" s="479"/>
      <c r="AN926" s="479"/>
      <c r="AO926" s="479"/>
      <c r="AP926" s="479"/>
      <c r="AQ926" s="7"/>
      <c r="AR926" s="479"/>
      <c r="AS926" s="479"/>
      <c r="AT926" s="479"/>
      <c r="AU926" s="7"/>
      <c r="AV926" s="7"/>
      <c r="AW926" s="214"/>
      <c r="AX926" s="214"/>
      <c r="AY926" s="7"/>
      <c r="AZ926" s="7"/>
      <c r="BA926" s="7"/>
      <c r="BB926" s="7"/>
      <c r="BC926" s="7"/>
      <c r="BD926" s="7"/>
    </row>
    <row r="927" spans="1:56" x14ac:dyDescent="0.25">
      <c r="A927" s="7"/>
      <c r="B927" s="7"/>
      <c r="C927" s="7"/>
      <c r="D927" s="7"/>
      <c r="E927" s="7"/>
      <c r="F927" s="7"/>
      <c r="G927" s="7"/>
      <c r="H927" s="7"/>
      <c r="I927" s="7"/>
      <c r="J927" s="7"/>
      <c r="K927" s="7"/>
      <c r="L927" s="7"/>
      <c r="M927" s="445"/>
      <c r="N927" s="214"/>
      <c r="O927" s="479"/>
      <c r="P927" s="479"/>
      <c r="Q927" s="479"/>
      <c r="R927" s="479"/>
      <c r="S927" s="479"/>
      <c r="T927" s="479"/>
      <c r="U927" s="445"/>
      <c r="V927" s="479"/>
      <c r="W927" s="479"/>
      <c r="X927" s="479"/>
      <c r="Y927" s="479"/>
      <c r="Z927" s="479"/>
      <c r="AA927" s="479"/>
      <c r="AB927" s="445"/>
      <c r="AC927" s="479"/>
      <c r="AD927" s="479"/>
      <c r="AE927" s="479"/>
      <c r="AF927" s="479"/>
      <c r="AG927" s="479"/>
      <c r="AH927" s="479"/>
      <c r="AI927" s="445"/>
      <c r="AJ927" s="214"/>
      <c r="AK927" s="479"/>
      <c r="AL927" s="479"/>
      <c r="AM927" s="479"/>
      <c r="AN927" s="479"/>
      <c r="AO927" s="479"/>
      <c r="AP927" s="479"/>
      <c r="AQ927" s="7"/>
      <c r="AR927" s="479"/>
      <c r="AS927" s="479"/>
      <c r="AT927" s="479"/>
      <c r="AU927" s="7"/>
      <c r="AV927" s="7"/>
      <c r="AW927" s="214"/>
      <c r="AX927" s="214"/>
      <c r="AY927" s="7"/>
      <c r="AZ927" s="7"/>
      <c r="BA927" s="7"/>
      <c r="BB927" s="7"/>
      <c r="BC927" s="7"/>
      <c r="BD927" s="7"/>
    </row>
    <row r="928" spans="1:56" x14ac:dyDescent="0.25">
      <c r="A928" s="7"/>
      <c r="B928" s="7"/>
      <c r="C928" s="7"/>
      <c r="D928" s="7"/>
      <c r="E928" s="7"/>
      <c r="F928" s="7"/>
      <c r="G928" s="7"/>
      <c r="H928" s="7"/>
      <c r="I928" s="7"/>
      <c r="J928" s="7"/>
      <c r="K928" s="7"/>
      <c r="L928" s="7"/>
      <c r="M928" s="445"/>
      <c r="N928" s="214"/>
      <c r="O928" s="479"/>
      <c r="P928" s="479"/>
      <c r="Q928" s="479"/>
      <c r="R928" s="479"/>
      <c r="S928" s="479"/>
      <c r="T928" s="479"/>
      <c r="U928" s="445"/>
      <c r="V928" s="479"/>
      <c r="W928" s="479"/>
      <c r="X928" s="479"/>
      <c r="Y928" s="479"/>
      <c r="Z928" s="479"/>
      <c r="AA928" s="479"/>
      <c r="AB928" s="445"/>
      <c r="AC928" s="479"/>
      <c r="AD928" s="479"/>
      <c r="AE928" s="479"/>
      <c r="AF928" s="479"/>
      <c r="AG928" s="479"/>
      <c r="AH928" s="479"/>
      <c r="AI928" s="445"/>
      <c r="AJ928" s="214"/>
      <c r="AK928" s="479"/>
      <c r="AL928" s="479"/>
      <c r="AM928" s="479"/>
      <c r="AN928" s="479"/>
      <c r="AO928" s="479"/>
      <c r="AP928" s="479"/>
      <c r="AQ928" s="7"/>
      <c r="AR928" s="479"/>
      <c r="AS928" s="479"/>
      <c r="AT928" s="479"/>
      <c r="AU928" s="7"/>
      <c r="AV928" s="7"/>
      <c r="AW928" s="214"/>
      <c r="AX928" s="214"/>
      <c r="AY928" s="7"/>
      <c r="AZ928" s="7"/>
      <c r="BA928" s="7"/>
      <c r="BB928" s="7"/>
      <c r="BC928" s="7"/>
      <c r="BD928" s="7"/>
    </row>
    <row r="929" spans="1:56" x14ac:dyDescent="0.25">
      <c r="A929" s="7"/>
      <c r="B929" s="7"/>
      <c r="C929" s="7"/>
      <c r="D929" s="7"/>
      <c r="E929" s="7"/>
      <c r="F929" s="7"/>
      <c r="G929" s="7"/>
      <c r="H929" s="7"/>
      <c r="I929" s="7"/>
      <c r="J929" s="7"/>
      <c r="K929" s="7"/>
      <c r="L929" s="7"/>
      <c r="M929" s="445"/>
      <c r="N929" s="214"/>
      <c r="O929" s="479"/>
      <c r="P929" s="479"/>
      <c r="Q929" s="479"/>
      <c r="R929" s="479"/>
      <c r="S929" s="479"/>
      <c r="T929" s="479"/>
      <c r="U929" s="445"/>
      <c r="V929" s="479"/>
      <c r="W929" s="479"/>
      <c r="X929" s="479"/>
      <c r="Y929" s="479"/>
      <c r="Z929" s="479"/>
      <c r="AA929" s="479"/>
      <c r="AB929" s="445"/>
      <c r="AC929" s="479"/>
      <c r="AD929" s="479"/>
      <c r="AE929" s="479"/>
      <c r="AF929" s="479"/>
      <c r="AG929" s="479"/>
      <c r="AH929" s="479"/>
      <c r="AI929" s="445"/>
      <c r="AJ929" s="214"/>
      <c r="AK929" s="479"/>
      <c r="AL929" s="479"/>
      <c r="AM929" s="479"/>
      <c r="AN929" s="479"/>
      <c r="AO929" s="479"/>
      <c r="AP929" s="479"/>
      <c r="AQ929" s="7"/>
      <c r="AR929" s="479"/>
      <c r="AS929" s="479"/>
      <c r="AT929" s="479"/>
      <c r="AU929" s="7"/>
      <c r="AV929" s="7"/>
      <c r="AW929" s="214"/>
      <c r="AX929" s="214"/>
      <c r="AY929" s="7"/>
      <c r="AZ929" s="7"/>
      <c r="BA929" s="7"/>
      <c r="BB929" s="7"/>
      <c r="BC929" s="7"/>
      <c r="BD929" s="7"/>
    </row>
    <row r="930" spans="1:56" x14ac:dyDescent="0.25">
      <c r="A930" s="7"/>
      <c r="B930" s="7"/>
      <c r="C930" s="7"/>
      <c r="D930" s="7"/>
      <c r="E930" s="7"/>
      <c r="F930" s="7"/>
      <c r="G930" s="7"/>
      <c r="H930" s="7"/>
      <c r="I930" s="7"/>
      <c r="J930" s="7"/>
      <c r="K930" s="7"/>
      <c r="L930" s="7"/>
      <c r="M930" s="445"/>
      <c r="N930" s="214"/>
      <c r="O930" s="479"/>
      <c r="P930" s="479"/>
      <c r="Q930" s="479"/>
      <c r="R930" s="479"/>
      <c r="S930" s="479"/>
      <c r="T930" s="479"/>
      <c r="U930" s="445"/>
      <c r="V930" s="479"/>
      <c r="W930" s="479"/>
      <c r="X930" s="479"/>
      <c r="Y930" s="479"/>
      <c r="Z930" s="479"/>
      <c r="AA930" s="479"/>
      <c r="AB930" s="445"/>
      <c r="AC930" s="479"/>
      <c r="AD930" s="479"/>
      <c r="AE930" s="479"/>
      <c r="AF930" s="479"/>
      <c r="AG930" s="479"/>
      <c r="AH930" s="479"/>
      <c r="AI930" s="445"/>
      <c r="AJ930" s="214"/>
      <c r="AK930" s="479"/>
      <c r="AL930" s="479"/>
      <c r="AM930" s="479"/>
      <c r="AN930" s="479"/>
      <c r="AO930" s="479"/>
      <c r="AP930" s="479"/>
      <c r="AQ930" s="7"/>
      <c r="AR930" s="479"/>
      <c r="AS930" s="479"/>
      <c r="AT930" s="479"/>
      <c r="AU930" s="7"/>
      <c r="AV930" s="7"/>
      <c r="AW930" s="214"/>
      <c r="AX930" s="214"/>
      <c r="AY930" s="7"/>
      <c r="AZ930" s="7"/>
      <c r="BA930" s="7"/>
      <c r="BB930" s="7"/>
      <c r="BC930" s="7"/>
      <c r="BD930" s="7"/>
    </row>
    <row r="931" spans="1:56" x14ac:dyDescent="0.25">
      <c r="A931" s="7"/>
      <c r="B931" s="7"/>
      <c r="C931" s="7"/>
      <c r="D931" s="7"/>
      <c r="E931" s="7"/>
      <c r="F931" s="7"/>
      <c r="G931" s="7"/>
      <c r="H931" s="7"/>
      <c r="I931" s="7"/>
      <c r="J931" s="7"/>
      <c r="K931" s="7"/>
      <c r="L931" s="7"/>
      <c r="M931" s="445"/>
      <c r="N931" s="214"/>
      <c r="O931" s="479"/>
      <c r="P931" s="479"/>
      <c r="Q931" s="479"/>
      <c r="R931" s="479"/>
      <c r="S931" s="479"/>
      <c r="T931" s="479"/>
      <c r="U931" s="445"/>
      <c r="V931" s="479"/>
      <c r="W931" s="479"/>
      <c r="X931" s="479"/>
      <c r="Y931" s="479"/>
      <c r="Z931" s="479"/>
      <c r="AA931" s="479"/>
      <c r="AB931" s="445"/>
      <c r="AC931" s="479"/>
      <c r="AD931" s="479"/>
      <c r="AE931" s="479"/>
      <c r="AF931" s="479"/>
      <c r="AG931" s="479"/>
      <c r="AH931" s="479"/>
      <c r="AI931" s="445"/>
      <c r="AJ931" s="214"/>
      <c r="AK931" s="479"/>
      <c r="AL931" s="479"/>
      <c r="AM931" s="479"/>
      <c r="AN931" s="479"/>
      <c r="AO931" s="479"/>
      <c r="AP931" s="479"/>
      <c r="AQ931" s="7"/>
      <c r="AR931" s="479"/>
      <c r="AS931" s="479"/>
      <c r="AT931" s="479"/>
      <c r="AU931" s="7"/>
      <c r="AV931" s="7"/>
      <c r="AW931" s="214"/>
      <c r="AX931" s="214"/>
      <c r="AY931" s="7"/>
      <c r="AZ931" s="7"/>
      <c r="BA931" s="7"/>
      <c r="BB931" s="7"/>
      <c r="BC931" s="7"/>
      <c r="BD931" s="7"/>
    </row>
    <row r="932" spans="1:56" x14ac:dyDescent="0.25">
      <c r="A932" s="7"/>
      <c r="B932" s="7"/>
      <c r="C932" s="7"/>
      <c r="D932" s="7"/>
      <c r="E932" s="7"/>
      <c r="F932" s="7"/>
      <c r="G932" s="7"/>
      <c r="H932" s="7"/>
      <c r="I932" s="7"/>
      <c r="J932" s="7"/>
      <c r="K932" s="7"/>
      <c r="L932" s="7"/>
      <c r="M932" s="445"/>
      <c r="N932" s="214"/>
      <c r="O932" s="479"/>
      <c r="P932" s="479"/>
      <c r="Q932" s="479"/>
      <c r="R932" s="479"/>
      <c r="S932" s="479"/>
      <c r="T932" s="479"/>
      <c r="U932" s="445"/>
      <c r="V932" s="479"/>
      <c r="W932" s="479"/>
      <c r="X932" s="479"/>
      <c r="Y932" s="479"/>
      <c r="Z932" s="479"/>
      <c r="AA932" s="479"/>
      <c r="AB932" s="445"/>
      <c r="AC932" s="479"/>
      <c r="AD932" s="479"/>
      <c r="AE932" s="479"/>
      <c r="AF932" s="479"/>
      <c r="AG932" s="479"/>
      <c r="AH932" s="479"/>
      <c r="AI932" s="445"/>
      <c r="AJ932" s="214"/>
      <c r="AK932" s="479"/>
      <c r="AL932" s="479"/>
      <c r="AM932" s="479"/>
      <c r="AN932" s="479"/>
      <c r="AO932" s="479"/>
      <c r="AP932" s="479"/>
      <c r="AQ932" s="7"/>
      <c r="AR932" s="479"/>
      <c r="AS932" s="479"/>
      <c r="AT932" s="479"/>
      <c r="AU932" s="7"/>
      <c r="AV932" s="7"/>
      <c r="AW932" s="214"/>
      <c r="AX932" s="214"/>
      <c r="AY932" s="7"/>
      <c r="AZ932" s="7"/>
      <c r="BA932" s="7"/>
      <c r="BB932" s="7"/>
      <c r="BC932" s="7"/>
      <c r="BD932" s="7"/>
    </row>
    <row r="933" spans="1:56" x14ac:dyDescent="0.25">
      <c r="A933" s="7"/>
      <c r="B933" s="7"/>
      <c r="C933" s="7"/>
      <c r="D933" s="7"/>
      <c r="E933" s="7"/>
      <c r="F933" s="7"/>
      <c r="G933" s="7"/>
      <c r="H933" s="7"/>
      <c r="I933" s="7"/>
      <c r="J933" s="7"/>
      <c r="K933" s="7"/>
      <c r="L933" s="7"/>
      <c r="M933" s="445"/>
      <c r="N933" s="214"/>
      <c r="O933" s="479"/>
      <c r="P933" s="479"/>
      <c r="Q933" s="479"/>
      <c r="R933" s="479"/>
      <c r="S933" s="479"/>
      <c r="T933" s="479"/>
      <c r="U933" s="445"/>
      <c r="V933" s="479"/>
      <c r="W933" s="479"/>
      <c r="X933" s="479"/>
      <c r="Y933" s="479"/>
      <c r="Z933" s="479"/>
      <c r="AA933" s="479"/>
      <c r="AB933" s="445"/>
      <c r="AC933" s="479"/>
      <c r="AD933" s="479"/>
      <c r="AE933" s="479"/>
      <c r="AF933" s="479"/>
      <c r="AG933" s="479"/>
      <c r="AH933" s="479"/>
      <c r="AI933" s="445"/>
      <c r="AJ933" s="214"/>
      <c r="AK933" s="479"/>
      <c r="AL933" s="479"/>
      <c r="AM933" s="479"/>
      <c r="AN933" s="479"/>
      <c r="AO933" s="479"/>
      <c r="AP933" s="479"/>
      <c r="AQ933" s="7"/>
      <c r="AR933" s="479"/>
      <c r="AS933" s="479"/>
      <c r="AT933" s="479"/>
      <c r="AU933" s="7"/>
      <c r="AV933" s="7"/>
      <c r="AW933" s="214"/>
      <c r="AX933" s="214"/>
      <c r="AY933" s="7"/>
      <c r="AZ933" s="7"/>
      <c r="BA933" s="7"/>
      <c r="BB933" s="7"/>
      <c r="BC933" s="7"/>
      <c r="BD933" s="7"/>
    </row>
    <row r="934" spans="1:56" x14ac:dyDescent="0.25">
      <c r="A934" s="7"/>
      <c r="B934" s="7"/>
      <c r="C934" s="7"/>
      <c r="D934" s="7"/>
      <c r="E934" s="7"/>
      <c r="F934" s="7"/>
      <c r="G934" s="7"/>
      <c r="H934" s="7"/>
      <c r="I934" s="7"/>
      <c r="J934" s="7"/>
      <c r="K934" s="7"/>
      <c r="L934" s="7"/>
      <c r="M934" s="445"/>
      <c r="N934" s="214"/>
      <c r="O934" s="479"/>
      <c r="P934" s="479"/>
      <c r="Q934" s="479"/>
      <c r="R934" s="479"/>
      <c r="S934" s="479"/>
      <c r="T934" s="479"/>
      <c r="U934" s="445"/>
      <c r="V934" s="479"/>
      <c r="W934" s="479"/>
      <c r="X934" s="479"/>
      <c r="Y934" s="479"/>
      <c r="Z934" s="479"/>
      <c r="AA934" s="479"/>
      <c r="AB934" s="445"/>
      <c r="AC934" s="479"/>
      <c r="AD934" s="479"/>
      <c r="AE934" s="479"/>
      <c r="AF934" s="479"/>
      <c r="AG934" s="479"/>
      <c r="AH934" s="479"/>
      <c r="AI934" s="445"/>
      <c r="AJ934" s="214"/>
      <c r="AK934" s="479"/>
      <c r="AL934" s="479"/>
      <c r="AM934" s="479"/>
      <c r="AN934" s="479"/>
      <c r="AO934" s="479"/>
      <c r="AP934" s="479"/>
      <c r="AQ934" s="7"/>
      <c r="AR934" s="479"/>
      <c r="AS934" s="479"/>
      <c r="AT934" s="479"/>
      <c r="AU934" s="7"/>
      <c r="AV934" s="7"/>
      <c r="AW934" s="214"/>
      <c r="AX934" s="214"/>
      <c r="AY934" s="7"/>
      <c r="AZ934" s="7"/>
      <c r="BA934" s="7"/>
      <c r="BB934" s="7"/>
      <c r="BC934" s="7"/>
      <c r="BD934" s="7"/>
    </row>
    <row r="935" spans="1:56" x14ac:dyDescent="0.25">
      <c r="A935" s="7"/>
      <c r="B935" s="7"/>
      <c r="C935" s="7"/>
      <c r="D935" s="7"/>
      <c r="E935" s="7"/>
      <c r="F935" s="7"/>
      <c r="G935" s="7"/>
      <c r="H935" s="7"/>
      <c r="I935" s="7"/>
      <c r="J935" s="7"/>
      <c r="K935" s="7"/>
      <c r="L935" s="7"/>
      <c r="M935" s="445"/>
      <c r="N935" s="214"/>
      <c r="O935" s="479"/>
      <c r="P935" s="479"/>
      <c r="Q935" s="479"/>
      <c r="R935" s="479"/>
      <c r="S935" s="479"/>
      <c r="T935" s="479"/>
      <c r="U935" s="445"/>
      <c r="V935" s="479"/>
      <c r="W935" s="479"/>
      <c r="X935" s="479"/>
      <c r="Y935" s="479"/>
      <c r="Z935" s="479"/>
      <c r="AA935" s="479"/>
      <c r="AB935" s="445"/>
      <c r="AC935" s="479"/>
      <c r="AD935" s="479"/>
      <c r="AE935" s="479"/>
      <c r="AF935" s="479"/>
      <c r="AG935" s="479"/>
      <c r="AH935" s="479"/>
      <c r="AI935" s="445"/>
      <c r="AJ935" s="214"/>
      <c r="AK935" s="479"/>
      <c r="AL935" s="479"/>
      <c r="AM935" s="479"/>
      <c r="AN935" s="479"/>
      <c r="AO935" s="479"/>
      <c r="AP935" s="479"/>
      <c r="AQ935" s="7"/>
      <c r="AR935" s="479"/>
      <c r="AS935" s="479"/>
      <c r="AT935" s="479"/>
      <c r="AU935" s="7"/>
      <c r="AV935" s="7"/>
      <c r="AW935" s="214"/>
      <c r="AX935" s="214"/>
      <c r="AY935" s="7"/>
      <c r="AZ935" s="7"/>
      <c r="BA935" s="7"/>
      <c r="BB935" s="7"/>
      <c r="BC935" s="7"/>
      <c r="BD935" s="7"/>
    </row>
    <row r="936" spans="1:56" x14ac:dyDescent="0.25">
      <c r="A936" s="7"/>
      <c r="B936" s="7"/>
      <c r="C936" s="7"/>
      <c r="D936" s="7"/>
      <c r="E936" s="7"/>
      <c r="F936" s="7"/>
      <c r="G936" s="7"/>
      <c r="H936" s="7"/>
      <c r="I936" s="7"/>
      <c r="J936" s="7"/>
      <c r="K936" s="7"/>
      <c r="L936" s="7"/>
      <c r="M936" s="445"/>
      <c r="N936" s="214"/>
      <c r="O936" s="479"/>
      <c r="P936" s="479"/>
      <c r="Q936" s="479"/>
      <c r="R936" s="479"/>
      <c r="S936" s="479"/>
      <c r="T936" s="479"/>
      <c r="U936" s="445"/>
      <c r="V936" s="479"/>
      <c r="W936" s="479"/>
      <c r="X936" s="479"/>
      <c r="Y936" s="479"/>
      <c r="Z936" s="479"/>
      <c r="AA936" s="479"/>
      <c r="AB936" s="445"/>
      <c r="AC936" s="479"/>
      <c r="AD936" s="479"/>
      <c r="AE936" s="479"/>
      <c r="AF936" s="479"/>
      <c r="AG936" s="479"/>
      <c r="AH936" s="479"/>
      <c r="AI936" s="445"/>
      <c r="AJ936" s="214"/>
      <c r="AK936" s="479"/>
      <c r="AL936" s="479"/>
      <c r="AM936" s="479"/>
      <c r="AN936" s="479"/>
      <c r="AO936" s="479"/>
      <c r="AP936" s="479"/>
      <c r="AQ936" s="7"/>
      <c r="AR936" s="479"/>
      <c r="AS936" s="479"/>
      <c r="AT936" s="479"/>
      <c r="AU936" s="7"/>
      <c r="AV936" s="7"/>
      <c r="AW936" s="214"/>
      <c r="AX936" s="214"/>
      <c r="AY936" s="7"/>
      <c r="AZ936" s="7"/>
      <c r="BA936" s="7"/>
      <c r="BB936" s="7"/>
      <c r="BC936" s="7"/>
      <c r="BD936" s="7"/>
    </row>
    <row r="937" spans="1:56" x14ac:dyDescent="0.25">
      <c r="A937" s="7"/>
      <c r="B937" s="7"/>
      <c r="C937" s="7"/>
      <c r="D937" s="7"/>
      <c r="E937" s="7"/>
      <c r="F937" s="7"/>
      <c r="G937" s="7"/>
      <c r="H937" s="7"/>
      <c r="I937" s="7"/>
      <c r="J937" s="7"/>
      <c r="K937" s="7"/>
      <c r="L937" s="7"/>
      <c r="M937" s="445"/>
      <c r="N937" s="214"/>
      <c r="O937" s="479"/>
      <c r="P937" s="479"/>
      <c r="Q937" s="479"/>
      <c r="R937" s="479"/>
      <c r="S937" s="479"/>
      <c r="T937" s="479"/>
      <c r="U937" s="445"/>
      <c r="V937" s="479"/>
      <c r="W937" s="479"/>
      <c r="X937" s="479"/>
      <c r="Y937" s="479"/>
      <c r="Z937" s="479"/>
      <c r="AA937" s="479"/>
      <c r="AB937" s="445"/>
      <c r="AC937" s="479"/>
      <c r="AD937" s="479"/>
      <c r="AE937" s="479"/>
      <c r="AF937" s="479"/>
      <c r="AG937" s="479"/>
      <c r="AH937" s="479"/>
      <c r="AI937" s="445"/>
      <c r="AJ937" s="214"/>
      <c r="AK937" s="479"/>
      <c r="AL937" s="479"/>
      <c r="AM937" s="479"/>
      <c r="AN937" s="479"/>
      <c r="AO937" s="479"/>
      <c r="AP937" s="479"/>
      <c r="AQ937" s="7"/>
      <c r="AR937" s="479"/>
      <c r="AS937" s="479"/>
      <c r="AT937" s="479"/>
      <c r="AU937" s="7"/>
      <c r="AV937" s="7"/>
      <c r="AW937" s="214"/>
      <c r="AX937" s="214"/>
      <c r="AY937" s="7"/>
      <c r="AZ937" s="7"/>
      <c r="BA937" s="7"/>
      <c r="BB937" s="7"/>
      <c r="BC937" s="7"/>
      <c r="BD937" s="7"/>
    </row>
    <row r="938" spans="1:56" x14ac:dyDescent="0.25">
      <c r="A938" s="7"/>
      <c r="B938" s="7"/>
      <c r="C938" s="7"/>
      <c r="D938" s="7"/>
      <c r="E938" s="7"/>
      <c r="F938" s="7"/>
      <c r="G938" s="7"/>
      <c r="H938" s="7"/>
      <c r="I938" s="7"/>
      <c r="J938" s="7"/>
      <c r="K938" s="7"/>
      <c r="L938" s="7"/>
      <c r="M938" s="445"/>
      <c r="N938" s="214"/>
      <c r="O938" s="479"/>
      <c r="P938" s="479"/>
      <c r="Q938" s="479"/>
      <c r="R938" s="479"/>
      <c r="S938" s="479"/>
      <c r="T938" s="479"/>
      <c r="U938" s="445"/>
      <c r="V938" s="479"/>
      <c r="W938" s="479"/>
      <c r="X938" s="479"/>
      <c r="Y938" s="479"/>
      <c r="Z938" s="479"/>
      <c r="AA938" s="479"/>
      <c r="AB938" s="445"/>
      <c r="AC938" s="479"/>
      <c r="AD938" s="479"/>
      <c r="AE938" s="479"/>
      <c r="AF938" s="479"/>
      <c r="AG938" s="479"/>
      <c r="AH938" s="479"/>
      <c r="AI938" s="445"/>
      <c r="AJ938" s="214"/>
      <c r="AK938" s="479"/>
      <c r="AL938" s="479"/>
      <c r="AM938" s="479"/>
      <c r="AN938" s="479"/>
      <c r="AO938" s="479"/>
      <c r="AP938" s="479"/>
      <c r="AQ938" s="7"/>
      <c r="AR938" s="479"/>
      <c r="AS938" s="479"/>
      <c r="AT938" s="479"/>
      <c r="AU938" s="7"/>
      <c r="AV938" s="7"/>
      <c r="AW938" s="214"/>
      <c r="AX938" s="214"/>
      <c r="AY938" s="7"/>
      <c r="AZ938" s="7"/>
      <c r="BA938" s="7"/>
      <c r="BB938" s="7"/>
      <c r="BC938" s="7"/>
      <c r="BD938" s="7"/>
    </row>
    <row r="939" spans="1:56" x14ac:dyDescent="0.25">
      <c r="A939" s="7"/>
      <c r="B939" s="7"/>
      <c r="C939" s="7"/>
      <c r="D939" s="7"/>
      <c r="E939" s="7"/>
      <c r="F939" s="7"/>
      <c r="G939" s="7"/>
      <c r="H939" s="7"/>
      <c r="I939" s="7"/>
      <c r="J939" s="7"/>
      <c r="K939" s="7"/>
      <c r="L939" s="7"/>
      <c r="M939" s="445"/>
      <c r="N939" s="214"/>
      <c r="O939" s="479"/>
      <c r="P939" s="479"/>
      <c r="Q939" s="479"/>
      <c r="R939" s="479"/>
      <c r="S939" s="479"/>
      <c r="T939" s="479"/>
      <c r="U939" s="445"/>
      <c r="V939" s="479"/>
      <c r="W939" s="479"/>
      <c r="X939" s="479"/>
      <c r="Y939" s="479"/>
      <c r="Z939" s="479"/>
      <c r="AA939" s="479"/>
      <c r="AB939" s="445"/>
      <c r="AC939" s="479"/>
      <c r="AD939" s="479"/>
      <c r="AE939" s="479"/>
      <c r="AF939" s="479"/>
      <c r="AG939" s="479"/>
      <c r="AH939" s="479"/>
      <c r="AI939" s="445"/>
      <c r="AJ939" s="214"/>
      <c r="AK939" s="479"/>
      <c r="AL939" s="479"/>
      <c r="AM939" s="479"/>
      <c r="AN939" s="479"/>
      <c r="AO939" s="479"/>
      <c r="AP939" s="479"/>
      <c r="AQ939" s="7"/>
      <c r="AR939" s="479"/>
      <c r="AS939" s="479"/>
      <c r="AT939" s="479"/>
      <c r="AU939" s="7"/>
      <c r="AV939" s="7"/>
      <c r="AW939" s="214"/>
      <c r="AX939" s="214"/>
      <c r="AY939" s="7"/>
      <c r="AZ939" s="7"/>
      <c r="BA939" s="7"/>
      <c r="BB939" s="7"/>
      <c r="BC939" s="7"/>
      <c r="BD939" s="7"/>
    </row>
    <row r="940" spans="1:56" x14ac:dyDescent="0.25">
      <c r="A940" s="7"/>
      <c r="B940" s="7"/>
      <c r="C940" s="7"/>
      <c r="D940" s="7"/>
      <c r="E940" s="7"/>
      <c r="F940" s="7"/>
      <c r="G940" s="7"/>
      <c r="H940" s="7"/>
      <c r="I940" s="7"/>
      <c r="J940" s="7"/>
      <c r="K940" s="7"/>
      <c r="L940" s="7"/>
      <c r="M940" s="445"/>
      <c r="N940" s="214"/>
      <c r="O940" s="479"/>
      <c r="P940" s="479"/>
      <c r="Q940" s="479"/>
      <c r="R940" s="479"/>
      <c r="S940" s="479"/>
      <c r="T940" s="479"/>
      <c r="U940" s="445"/>
      <c r="V940" s="479"/>
      <c r="W940" s="479"/>
      <c r="X940" s="479"/>
      <c r="Y940" s="479"/>
      <c r="Z940" s="479"/>
      <c r="AA940" s="479"/>
      <c r="AB940" s="445"/>
      <c r="AC940" s="479"/>
      <c r="AD940" s="479"/>
      <c r="AE940" s="479"/>
      <c r="AF940" s="479"/>
      <c r="AG940" s="479"/>
      <c r="AH940" s="479"/>
      <c r="AI940" s="445"/>
      <c r="AJ940" s="214"/>
      <c r="AK940" s="479"/>
      <c r="AL940" s="479"/>
      <c r="AM940" s="479"/>
      <c r="AN940" s="479"/>
      <c r="AO940" s="479"/>
      <c r="AP940" s="479"/>
      <c r="AQ940" s="7"/>
      <c r="AR940" s="479"/>
      <c r="AS940" s="479"/>
      <c r="AT940" s="479"/>
      <c r="AU940" s="7"/>
      <c r="AV940" s="7"/>
      <c r="AW940" s="214"/>
      <c r="AX940" s="214"/>
      <c r="AY940" s="7"/>
      <c r="AZ940" s="7"/>
      <c r="BA940" s="7"/>
      <c r="BB940" s="7"/>
      <c r="BC940" s="7"/>
      <c r="BD940" s="7"/>
    </row>
    <row r="941" spans="1:56" x14ac:dyDescent="0.25">
      <c r="A941" s="7"/>
      <c r="B941" s="7"/>
      <c r="C941" s="7"/>
      <c r="D941" s="7"/>
      <c r="E941" s="7"/>
      <c r="F941" s="7"/>
      <c r="G941" s="7"/>
      <c r="H941" s="7"/>
      <c r="I941" s="7"/>
      <c r="J941" s="7"/>
      <c r="K941" s="7"/>
      <c r="L941" s="7"/>
      <c r="M941" s="445"/>
      <c r="N941" s="214"/>
      <c r="O941" s="479"/>
      <c r="P941" s="479"/>
      <c r="Q941" s="479"/>
      <c r="R941" s="479"/>
      <c r="S941" s="479"/>
      <c r="T941" s="479"/>
      <c r="U941" s="445"/>
      <c r="V941" s="479"/>
      <c r="W941" s="479"/>
      <c r="X941" s="479"/>
      <c r="Y941" s="479"/>
      <c r="Z941" s="479"/>
      <c r="AA941" s="479"/>
      <c r="AB941" s="445"/>
      <c r="AC941" s="479"/>
      <c r="AD941" s="479"/>
      <c r="AE941" s="479"/>
      <c r="AF941" s="479"/>
      <c r="AG941" s="479"/>
      <c r="AH941" s="479"/>
      <c r="AI941" s="445"/>
      <c r="AJ941" s="214"/>
      <c r="AK941" s="479"/>
      <c r="AL941" s="479"/>
      <c r="AM941" s="479"/>
      <c r="AN941" s="479"/>
      <c r="AO941" s="479"/>
      <c r="AP941" s="479"/>
      <c r="AQ941" s="7"/>
      <c r="AR941" s="479"/>
      <c r="AS941" s="479"/>
      <c r="AT941" s="479"/>
      <c r="AU941" s="7"/>
      <c r="AV941" s="7"/>
      <c r="AW941" s="214"/>
      <c r="AX941" s="214"/>
      <c r="AY941" s="7"/>
      <c r="AZ941" s="7"/>
      <c r="BA941" s="7"/>
      <c r="BB941" s="7"/>
      <c r="BC941" s="7"/>
      <c r="BD941" s="7"/>
    </row>
    <row r="942" spans="1:56" x14ac:dyDescent="0.25">
      <c r="A942" s="7"/>
      <c r="B942" s="7"/>
      <c r="C942" s="7"/>
      <c r="D942" s="7"/>
      <c r="E942" s="7"/>
      <c r="F942" s="7"/>
      <c r="G942" s="7"/>
      <c r="H942" s="7"/>
      <c r="I942" s="7"/>
      <c r="J942" s="7"/>
      <c r="K942" s="7"/>
      <c r="L942" s="7"/>
      <c r="M942" s="445"/>
      <c r="N942" s="214"/>
      <c r="O942" s="479"/>
      <c r="P942" s="479"/>
      <c r="Q942" s="479"/>
      <c r="R942" s="479"/>
      <c r="S942" s="479"/>
      <c r="T942" s="479"/>
      <c r="U942" s="445"/>
      <c r="V942" s="479"/>
      <c r="W942" s="479"/>
      <c r="X942" s="479"/>
      <c r="Y942" s="479"/>
      <c r="Z942" s="479"/>
      <c r="AA942" s="479"/>
      <c r="AB942" s="445"/>
      <c r="AC942" s="479"/>
      <c r="AD942" s="479"/>
      <c r="AE942" s="479"/>
      <c r="AF942" s="479"/>
      <c r="AG942" s="479"/>
      <c r="AH942" s="479"/>
      <c r="AI942" s="445"/>
      <c r="AJ942" s="214"/>
      <c r="AK942" s="479"/>
      <c r="AL942" s="479"/>
      <c r="AM942" s="479"/>
      <c r="AN942" s="479"/>
      <c r="AO942" s="479"/>
      <c r="AP942" s="479"/>
      <c r="AQ942" s="7"/>
      <c r="AR942" s="479"/>
      <c r="AS942" s="479"/>
      <c r="AT942" s="479"/>
      <c r="AU942" s="7"/>
      <c r="AV942" s="7"/>
      <c r="AW942" s="214"/>
      <c r="AX942" s="214"/>
      <c r="AY942" s="7"/>
      <c r="AZ942" s="7"/>
      <c r="BA942" s="7"/>
      <c r="BB942" s="7"/>
      <c r="BC942" s="7"/>
      <c r="BD942" s="7"/>
    </row>
    <row r="943" spans="1:56" x14ac:dyDescent="0.25">
      <c r="A943" s="7"/>
      <c r="B943" s="7"/>
      <c r="C943" s="7"/>
      <c r="D943" s="7"/>
      <c r="E943" s="7"/>
      <c r="F943" s="7"/>
      <c r="G943" s="7"/>
      <c r="H943" s="7"/>
      <c r="I943" s="7"/>
      <c r="J943" s="7"/>
      <c r="K943" s="7"/>
      <c r="L943" s="7"/>
      <c r="M943" s="445"/>
      <c r="N943" s="214"/>
      <c r="O943" s="479"/>
      <c r="P943" s="479"/>
      <c r="Q943" s="479"/>
      <c r="R943" s="479"/>
      <c r="S943" s="479"/>
      <c r="T943" s="479"/>
      <c r="U943" s="445"/>
      <c r="V943" s="479"/>
      <c r="W943" s="479"/>
      <c r="X943" s="479"/>
      <c r="Y943" s="479"/>
      <c r="Z943" s="479"/>
      <c r="AA943" s="479"/>
      <c r="AB943" s="445"/>
      <c r="AC943" s="479"/>
      <c r="AD943" s="479"/>
      <c r="AE943" s="479"/>
      <c r="AF943" s="479"/>
      <c r="AG943" s="479"/>
      <c r="AH943" s="479"/>
      <c r="AI943" s="445"/>
      <c r="AJ943" s="214"/>
      <c r="AK943" s="479"/>
      <c r="AL943" s="479"/>
      <c r="AM943" s="479"/>
      <c r="AN943" s="479"/>
      <c r="AO943" s="479"/>
      <c r="AP943" s="479"/>
      <c r="AQ943" s="7"/>
      <c r="AR943" s="479"/>
      <c r="AS943" s="479"/>
      <c r="AT943" s="479"/>
      <c r="AU943" s="7"/>
      <c r="AV943" s="7"/>
      <c r="AW943" s="214"/>
      <c r="AX943" s="214"/>
      <c r="AY943" s="7"/>
      <c r="AZ943" s="7"/>
      <c r="BA943" s="7"/>
      <c r="BB943" s="7"/>
      <c r="BC943" s="7"/>
      <c r="BD943" s="7"/>
    </row>
    <row r="944" spans="1:56" x14ac:dyDescent="0.25">
      <c r="A944" s="7"/>
      <c r="B944" s="7"/>
      <c r="C944" s="7"/>
      <c r="D944" s="7"/>
      <c r="E944" s="7"/>
      <c r="F944" s="7"/>
      <c r="G944" s="7"/>
      <c r="H944" s="7"/>
      <c r="I944" s="7"/>
      <c r="J944" s="7"/>
      <c r="K944" s="7"/>
      <c r="L944" s="7"/>
      <c r="M944" s="445"/>
      <c r="N944" s="214"/>
      <c r="O944" s="479"/>
      <c r="P944" s="479"/>
      <c r="Q944" s="479"/>
      <c r="R944" s="479"/>
      <c r="S944" s="479"/>
      <c r="T944" s="479"/>
      <c r="U944" s="445"/>
      <c r="V944" s="479"/>
      <c r="W944" s="479"/>
      <c r="X944" s="479"/>
      <c r="Y944" s="479"/>
      <c r="Z944" s="479"/>
      <c r="AA944" s="479"/>
      <c r="AB944" s="445"/>
      <c r="AC944" s="479"/>
      <c r="AD944" s="479"/>
      <c r="AE944" s="479"/>
      <c r="AF944" s="479"/>
      <c r="AG944" s="479"/>
      <c r="AH944" s="479"/>
      <c r="AI944" s="445"/>
      <c r="AJ944" s="214"/>
      <c r="AK944" s="479"/>
      <c r="AL944" s="479"/>
      <c r="AM944" s="479"/>
      <c r="AN944" s="479"/>
      <c r="AO944" s="479"/>
      <c r="AP944" s="479"/>
      <c r="AQ944" s="7"/>
      <c r="AR944" s="479"/>
      <c r="AS944" s="479"/>
      <c r="AT944" s="479"/>
      <c r="AU944" s="7"/>
      <c r="AV944" s="7"/>
      <c r="AW944" s="214"/>
      <c r="AX944" s="214"/>
      <c r="AY944" s="7"/>
      <c r="AZ944" s="7"/>
      <c r="BA944" s="7"/>
      <c r="BB944" s="7"/>
      <c r="BC944" s="7"/>
      <c r="BD944" s="7"/>
    </row>
    <row r="945" spans="1:56" x14ac:dyDescent="0.25">
      <c r="A945" s="7"/>
      <c r="B945" s="7"/>
      <c r="C945" s="7"/>
      <c r="D945" s="7"/>
      <c r="E945" s="7"/>
      <c r="F945" s="7"/>
      <c r="G945" s="7"/>
      <c r="H945" s="7"/>
      <c r="I945" s="7"/>
      <c r="J945" s="7"/>
      <c r="K945" s="7"/>
      <c r="L945" s="7"/>
      <c r="M945" s="445"/>
      <c r="N945" s="214"/>
      <c r="O945" s="479"/>
      <c r="P945" s="479"/>
      <c r="Q945" s="479"/>
      <c r="R945" s="479"/>
      <c r="S945" s="479"/>
      <c r="T945" s="479"/>
      <c r="U945" s="445"/>
      <c r="V945" s="479"/>
      <c r="W945" s="479"/>
      <c r="X945" s="479"/>
      <c r="Y945" s="479"/>
      <c r="Z945" s="479"/>
      <c r="AA945" s="479"/>
      <c r="AB945" s="445"/>
      <c r="AC945" s="479"/>
      <c r="AD945" s="479"/>
      <c r="AE945" s="479"/>
      <c r="AF945" s="479"/>
      <c r="AG945" s="479"/>
      <c r="AH945" s="479"/>
      <c r="AI945" s="445"/>
      <c r="AJ945" s="214"/>
      <c r="AK945" s="479"/>
      <c r="AL945" s="479"/>
      <c r="AM945" s="479"/>
      <c r="AN945" s="479"/>
      <c r="AO945" s="479"/>
      <c r="AP945" s="479"/>
      <c r="AQ945" s="7"/>
      <c r="AR945" s="479"/>
      <c r="AS945" s="479"/>
      <c r="AT945" s="479"/>
      <c r="AU945" s="7"/>
      <c r="AV945" s="7"/>
      <c r="AW945" s="214"/>
      <c r="AX945" s="214"/>
      <c r="AY945" s="7"/>
      <c r="AZ945" s="7"/>
      <c r="BA945" s="7"/>
      <c r="BB945" s="7"/>
      <c r="BC945" s="7"/>
      <c r="BD945" s="7"/>
    </row>
    <row r="946" spans="1:56" x14ac:dyDescent="0.25">
      <c r="A946" s="7"/>
      <c r="B946" s="7"/>
      <c r="C946" s="7"/>
      <c r="D946" s="7"/>
      <c r="E946" s="7"/>
      <c r="F946" s="7"/>
      <c r="G946" s="7"/>
      <c r="H946" s="7"/>
      <c r="I946" s="7"/>
      <c r="J946" s="7"/>
      <c r="K946" s="7"/>
      <c r="L946" s="7"/>
      <c r="M946" s="445"/>
      <c r="N946" s="214"/>
      <c r="O946" s="479"/>
      <c r="P946" s="479"/>
      <c r="Q946" s="479"/>
      <c r="R946" s="479"/>
      <c r="S946" s="479"/>
      <c r="T946" s="479"/>
      <c r="U946" s="445"/>
      <c r="V946" s="479"/>
      <c r="W946" s="479"/>
      <c r="X946" s="479"/>
      <c r="Y946" s="479"/>
      <c r="Z946" s="479"/>
      <c r="AA946" s="479"/>
      <c r="AB946" s="445"/>
      <c r="AC946" s="479"/>
      <c r="AD946" s="479"/>
      <c r="AE946" s="479"/>
      <c r="AF946" s="479"/>
      <c r="AG946" s="479"/>
      <c r="AH946" s="479"/>
      <c r="AI946" s="445"/>
      <c r="AJ946" s="214"/>
      <c r="AK946" s="479"/>
      <c r="AL946" s="479"/>
      <c r="AM946" s="479"/>
      <c r="AN946" s="479"/>
      <c r="AO946" s="479"/>
      <c r="AP946" s="479"/>
      <c r="AQ946" s="7"/>
      <c r="AR946" s="479"/>
      <c r="AS946" s="479"/>
      <c r="AT946" s="479"/>
      <c r="AU946" s="7"/>
      <c r="AV946" s="7"/>
      <c r="AW946" s="214"/>
      <c r="AX946" s="214"/>
      <c r="AY946" s="7"/>
      <c r="AZ946" s="7"/>
      <c r="BA946" s="7"/>
      <c r="BB946" s="7"/>
      <c r="BC946" s="7"/>
      <c r="BD946" s="7"/>
    </row>
    <row r="947" spans="1:56" x14ac:dyDescent="0.25">
      <c r="A947" s="7"/>
      <c r="B947" s="7"/>
      <c r="C947" s="7"/>
      <c r="D947" s="7"/>
      <c r="E947" s="7"/>
      <c r="F947" s="7"/>
      <c r="G947" s="7"/>
      <c r="H947" s="7"/>
      <c r="I947" s="7"/>
      <c r="J947" s="7"/>
      <c r="K947" s="7"/>
      <c r="L947" s="7"/>
      <c r="M947" s="445"/>
      <c r="N947" s="214"/>
      <c r="O947" s="479"/>
      <c r="P947" s="479"/>
      <c r="Q947" s="479"/>
      <c r="R947" s="479"/>
      <c r="S947" s="479"/>
      <c r="T947" s="479"/>
      <c r="U947" s="445"/>
      <c r="V947" s="479"/>
      <c r="W947" s="479"/>
      <c r="X947" s="479"/>
      <c r="Y947" s="479"/>
      <c r="Z947" s="479"/>
      <c r="AA947" s="479"/>
      <c r="AB947" s="445"/>
      <c r="AC947" s="479"/>
      <c r="AD947" s="479"/>
      <c r="AE947" s="479"/>
      <c r="AF947" s="479"/>
      <c r="AG947" s="479"/>
      <c r="AH947" s="479"/>
      <c r="AI947" s="445"/>
      <c r="AJ947" s="214"/>
      <c r="AK947" s="479"/>
      <c r="AL947" s="479"/>
      <c r="AM947" s="479"/>
      <c r="AN947" s="479"/>
      <c r="AO947" s="479"/>
      <c r="AP947" s="479"/>
      <c r="AQ947" s="7"/>
      <c r="AR947" s="479"/>
      <c r="AS947" s="479"/>
      <c r="AT947" s="479"/>
      <c r="AU947" s="7"/>
      <c r="AV947" s="7"/>
      <c r="AW947" s="214"/>
      <c r="AX947" s="214"/>
      <c r="AY947" s="7"/>
      <c r="AZ947" s="7"/>
      <c r="BA947" s="7"/>
      <c r="BB947" s="7"/>
      <c r="BC947" s="7"/>
      <c r="BD947" s="7"/>
    </row>
    <row r="948" spans="1:56" x14ac:dyDescent="0.25">
      <c r="A948" s="7"/>
      <c r="B948" s="7"/>
      <c r="C948" s="7"/>
      <c r="D948" s="7"/>
      <c r="E948" s="7"/>
      <c r="F948" s="7"/>
      <c r="G948" s="7"/>
      <c r="H948" s="7"/>
      <c r="I948" s="7"/>
      <c r="J948" s="7"/>
      <c r="K948" s="7"/>
      <c r="L948" s="7"/>
      <c r="M948" s="445"/>
      <c r="N948" s="214"/>
      <c r="O948" s="479"/>
      <c r="P948" s="479"/>
      <c r="Q948" s="479"/>
      <c r="R948" s="479"/>
      <c r="S948" s="479"/>
      <c r="T948" s="479"/>
      <c r="U948" s="445"/>
      <c r="V948" s="479"/>
      <c r="W948" s="479"/>
      <c r="X948" s="479"/>
      <c r="Y948" s="479"/>
      <c r="Z948" s="479"/>
      <c r="AA948" s="479"/>
      <c r="AB948" s="445"/>
      <c r="AC948" s="479"/>
      <c r="AD948" s="479"/>
      <c r="AE948" s="479"/>
      <c r="AF948" s="479"/>
      <c r="AG948" s="479"/>
      <c r="AH948" s="479"/>
      <c r="AI948" s="445"/>
      <c r="AJ948" s="214"/>
      <c r="AK948" s="479"/>
      <c r="AL948" s="479"/>
      <c r="AM948" s="479"/>
      <c r="AN948" s="479"/>
      <c r="AO948" s="479"/>
      <c r="AP948" s="479"/>
      <c r="AQ948" s="7"/>
      <c r="AR948" s="479"/>
      <c r="AS948" s="479"/>
      <c r="AT948" s="479"/>
      <c r="AU948" s="7"/>
      <c r="AV948" s="7"/>
      <c r="AW948" s="214"/>
      <c r="AX948" s="214"/>
      <c r="AY948" s="7"/>
      <c r="AZ948" s="7"/>
      <c r="BA948" s="7"/>
      <c r="BB948" s="7"/>
      <c r="BC948" s="7"/>
      <c r="BD948" s="7"/>
    </row>
    <row r="949" spans="1:56" x14ac:dyDescent="0.25">
      <c r="A949" s="7"/>
      <c r="B949" s="7"/>
      <c r="C949" s="7"/>
      <c r="D949" s="7"/>
      <c r="E949" s="7"/>
      <c r="F949" s="7"/>
      <c r="G949" s="7"/>
      <c r="H949" s="7"/>
      <c r="I949" s="7"/>
      <c r="J949" s="7"/>
      <c r="K949" s="7"/>
      <c r="L949" s="7"/>
      <c r="M949" s="445"/>
      <c r="N949" s="214"/>
      <c r="O949" s="479"/>
      <c r="P949" s="479"/>
      <c r="Q949" s="479"/>
      <c r="R949" s="479"/>
      <c r="S949" s="479"/>
      <c r="T949" s="479"/>
      <c r="U949" s="445"/>
      <c r="V949" s="479"/>
      <c r="W949" s="479"/>
      <c r="X949" s="479"/>
      <c r="Y949" s="479"/>
      <c r="Z949" s="479"/>
      <c r="AA949" s="479"/>
      <c r="AB949" s="445"/>
      <c r="AC949" s="479"/>
      <c r="AD949" s="479"/>
      <c r="AE949" s="479"/>
      <c r="AF949" s="479"/>
      <c r="AG949" s="479"/>
      <c r="AH949" s="479"/>
      <c r="AI949" s="445"/>
      <c r="AJ949" s="214"/>
      <c r="AK949" s="479"/>
      <c r="AL949" s="479"/>
      <c r="AM949" s="479"/>
      <c r="AN949" s="479"/>
      <c r="AO949" s="479"/>
      <c r="AP949" s="479"/>
      <c r="AQ949" s="7"/>
      <c r="AR949" s="479"/>
      <c r="AS949" s="479"/>
      <c r="AT949" s="479"/>
      <c r="AU949" s="7"/>
      <c r="AV949" s="7"/>
      <c r="AW949" s="214"/>
      <c r="AX949" s="214"/>
      <c r="AY949" s="7"/>
      <c r="AZ949" s="7"/>
      <c r="BA949" s="7"/>
      <c r="BB949" s="7"/>
      <c r="BC949" s="7"/>
      <c r="BD949" s="7"/>
    </row>
    <row r="950" spans="1:56" x14ac:dyDescent="0.25">
      <c r="A950" s="7"/>
      <c r="B950" s="7"/>
      <c r="C950" s="7"/>
      <c r="D950" s="7"/>
      <c r="E950" s="7"/>
      <c r="F950" s="7"/>
      <c r="G950" s="7"/>
      <c r="H950" s="7"/>
      <c r="I950" s="7"/>
      <c r="J950" s="7"/>
      <c r="K950" s="7"/>
      <c r="L950" s="7"/>
      <c r="M950" s="445"/>
      <c r="N950" s="214"/>
      <c r="O950" s="479"/>
      <c r="P950" s="479"/>
      <c r="Q950" s="479"/>
      <c r="R950" s="479"/>
      <c r="S950" s="479"/>
      <c r="T950" s="479"/>
      <c r="U950" s="445"/>
      <c r="V950" s="479"/>
      <c r="W950" s="479"/>
      <c r="X950" s="479"/>
      <c r="Y950" s="479"/>
      <c r="Z950" s="479"/>
      <c r="AA950" s="479"/>
      <c r="AB950" s="445"/>
      <c r="AC950" s="479"/>
      <c r="AD950" s="479"/>
      <c r="AE950" s="479"/>
      <c r="AF950" s="479"/>
      <c r="AG950" s="479"/>
      <c r="AH950" s="479"/>
      <c r="AI950" s="445"/>
      <c r="AJ950" s="214"/>
      <c r="AK950" s="479"/>
      <c r="AL950" s="479"/>
      <c r="AM950" s="479"/>
      <c r="AN950" s="479"/>
      <c r="AO950" s="479"/>
      <c r="AP950" s="479"/>
      <c r="AQ950" s="7"/>
      <c r="AR950" s="479"/>
      <c r="AS950" s="479"/>
      <c r="AT950" s="479"/>
      <c r="AU950" s="7"/>
      <c r="AV950" s="7"/>
      <c r="AW950" s="214"/>
      <c r="AX950" s="214"/>
      <c r="AY950" s="7"/>
      <c r="AZ950" s="7"/>
      <c r="BA950" s="7"/>
      <c r="BB950" s="7"/>
      <c r="BC950" s="7"/>
      <c r="BD950" s="7"/>
    </row>
    <row r="951" spans="1:56" x14ac:dyDescent="0.25">
      <c r="A951" s="7"/>
      <c r="B951" s="7"/>
      <c r="C951" s="7"/>
      <c r="D951" s="7"/>
      <c r="E951" s="7"/>
      <c r="F951" s="7"/>
      <c r="G951" s="7"/>
      <c r="H951" s="7"/>
      <c r="I951" s="7"/>
      <c r="J951" s="7"/>
      <c r="K951" s="7"/>
      <c r="L951" s="7"/>
      <c r="M951" s="445"/>
      <c r="N951" s="214"/>
      <c r="O951" s="479"/>
      <c r="P951" s="479"/>
      <c r="Q951" s="479"/>
      <c r="R951" s="479"/>
      <c r="S951" s="479"/>
      <c r="T951" s="479"/>
      <c r="U951" s="445"/>
      <c r="V951" s="479"/>
      <c r="W951" s="479"/>
      <c r="X951" s="479"/>
      <c r="Y951" s="479"/>
      <c r="Z951" s="479"/>
      <c r="AA951" s="479"/>
      <c r="AB951" s="445"/>
      <c r="AC951" s="479"/>
      <c r="AD951" s="479"/>
      <c r="AE951" s="479"/>
      <c r="AF951" s="479"/>
      <c r="AG951" s="479"/>
      <c r="AH951" s="479"/>
      <c r="AI951" s="445"/>
      <c r="AJ951" s="214"/>
      <c r="AK951" s="479"/>
      <c r="AL951" s="479"/>
      <c r="AM951" s="479"/>
      <c r="AN951" s="479"/>
      <c r="AO951" s="479"/>
      <c r="AP951" s="479"/>
      <c r="AQ951" s="7"/>
      <c r="AR951" s="479"/>
      <c r="AS951" s="479"/>
      <c r="AT951" s="479"/>
      <c r="AU951" s="7"/>
      <c r="AV951" s="7"/>
      <c r="AW951" s="214"/>
      <c r="AX951" s="214"/>
      <c r="AY951" s="7"/>
      <c r="AZ951" s="7"/>
      <c r="BA951" s="7"/>
      <c r="BB951" s="7"/>
      <c r="BC951" s="7"/>
      <c r="BD951" s="7"/>
    </row>
    <row r="952" spans="1:56" x14ac:dyDescent="0.25">
      <c r="A952" s="7"/>
      <c r="B952" s="7"/>
      <c r="C952" s="7"/>
      <c r="D952" s="7"/>
      <c r="E952" s="7"/>
      <c r="F952" s="7"/>
      <c r="G952" s="7"/>
      <c r="H952" s="7"/>
      <c r="I952" s="7"/>
      <c r="J952" s="7"/>
      <c r="K952" s="7"/>
      <c r="L952" s="7"/>
      <c r="M952" s="445"/>
      <c r="N952" s="214"/>
      <c r="O952" s="479"/>
      <c r="P952" s="479"/>
      <c r="Q952" s="479"/>
      <c r="R952" s="479"/>
      <c r="S952" s="479"/>
      <c r="T952" s="479"/>
      <c r="U952" s="445"/>
      <c r="V952" s="479"/>
      <c r="W952" s="479"/>
      <c r="X952" s="479"/>
      <c r="Y952" s="479"/>
      <c r="Z952" s="479"/>
      <c r="AA952" s="479"/>
      <c r="AB952" s="445"/>
      <c r="AC952" s="479"/>
      <c r="AD952" s="479"/>
      <c r="AE952" s="479"/>
      <c r="AF952" s="479"/>
      <c r="AG952" s="479"/>
      <c r="AH952" s="479"/>
      <c r="AI952" s="445"/>
      <c r="AJ952" s="214"/>
      <c r="AK952" s="479"/>
      <c r="AL952" s="479"/>
      <c r="AM952" s="479"/>
      <c r="AN952" s="479"/>
      <c r="AO952" s="479"/>
      <c r="AP952" s="479"/>
      <c r="AQ952" s="7"/>
      <c r="AR952" s="479"/>
      <c r="AS952" s="479"/>
      <c r="AT952" s="479"/>
      <c r="AU952" s="7"/>
      <c r="AV952" s="7"/>
      <c r="AW952" s="214"/>
      <c r="AX952" s="214"/>
      <c r="AY952" s="7"/>
      <c r="AZ952" s="7"/>
      <c r="BA952" s="7"/>
      <c r="BB952" s="7"/>
      <c r="BC952" s="7"/>
      <c r="BD952" s="7"/>
    </row>
    <row r="953" spans="1:56" x14ac:dyDescent="0.25">
      <c r="A953" s="7"/>
      <c r="B953" s="7"/>
      <c r="C953" s="7"/>
      <c r="D953" s="7"/>
      <c r="E953" s="7"/>
      <c r="F953" s="7"/>
      <c r="G953" s="7"/>
      <c r="H953" s="7"/>
      <c r="I953" s="7"/>
      <c r="J953" s="7"/>
      <c r="K953" s="7"/>
      <c r="L953" s="7"/>
      <c r="M953" s="445"/>
      <c r="N953" s="214"/>
      <c r="O953" s="479"/>
      <c r="P953" s="479"/>
      <c r="Q953" s="479"/>
      <c r="R953" s="479"/>
      <c r="S953" s="479"/>
      <c r="T953" s="479"/>
      <c r="U953" s="445"/>
      <c r="V953" s="479"/>
      <c r="W953" s="479"/>
      <c r="X953" s="479"/>
      <c r="Y953" s="479"/>
      <c r="Z953" s="479"/>
      <c r="AA953" s="479"/>
      <c r="AB953" s="445"/>
      <c r="AC953" s="479"/>
      <c r="AD953" s="479"/>
      <c r="AE953" s="479"/>
      <c r="AF953" s="479"/>
      <c r="AG953" s="479"/>
      <c r="AH953" s="479"/>
      <c r="AI953" s="445"/>
      <c r="AJ953" s="214"/>
      <c r="AK953" s="479"/>
      <c r="AL953" s="479"/>
      <c r="AM953" s="479"/>
      <c r="AN953" s="479"/>
      <c r="AO953" s="479"/>
      <c r="AP953" s="479"/>
      <c r="AQ953" s="7"/>
      <c r="AR953" s="479"/>
      <c r="AS953" s="479"/>
      <c r="AT953" s="479"/>
      <c r="AU953" s="7"/>
      <c r="AV953" s="7"/>
      <c r="AW953" s="214"/>
      <c r="AX953" s="214"/>
      <c r="AY953" s="7"/>
      <c r="AZ953" s="7"/>
      <c r="BA953" s="7"/>
      <c r="BB953" s="7"/>
      <c r="BC953" s="7"/>
      <c r="BD953" s="7"/>
    </row>
    <row r="954" spans="1:56" x14ac:dyDescent="0.25">
      <c r="A954" s="7"/>
      <c r="B954" s="7"/>
      <c r="C954" s="7"/>
      <c r="D954" s="7"/>
      <c r="E954" s="7"/>
      <c r="F954" s="7"/>
      <c r="G954" s="7"/>
      <c r="H954" s="7"/>
      <c r="I954" s="7"/>
      <c r="J954" s="7"/>
      <c r="K954" s="7"/>
      <c r="L954" s="7"/>
      <c r="M954" s="445"/>
      <c r="N954" s="214"/>
      <c r="O954" s="479"/>
      <c r="P954" s="479"/>
      <c r="Q954" s="479"/>
      <c r="R954" s="479"/>
      <c r="S954" s="479"/>
      <c r="T954" s="479"/>
      <c r="U954" s="445"/>
      <c r="V954" s="479"/>
      <c r="W954" s="479"/>
      <c r="X954" s="479"/>
      <c r="Y954" s="479"/>
      <c r="Z954" s="479"/>
      <c r="AA954" s="479"/>
      <c r="AB954" s="445"/>
      <c r="AC954" s="479"/>
      <c r="AD954" s="479"/>
      <c r="AE954" s="479"/>
      <c r="AF954" s="479"/>
      <c r="AG954" s="479"/>
      <c r="AH954" s="479"/>
      <c r="AI954" s="445"/>
      <c r="AJ954" s="214"/>
      <c r="AK954" s="479"/>
      <c r="AL954" s="479"/>
      <c r="AM954" s="479"/>
      <c r="AN954" s="479"/>
      <c r="AO954" s="479"/>
      <c r="AP954" s="479"/>
      <c r="AQ954" s="7"/>
      <c r="AR954" s="479"/>
      <c r="AS954" s="479"/>
      <c r="AT954" s="479"/>
      <c r="AU954" s="7"/>
      <c r="AV954" s="7"/>
      <c r="AW954" s="214"/>
      <c r="AX954" s="214"/>
      <c r="AY954" s="7"/>
      <c r="AZ954" s="7"/>
      <c r="BA954" s="7"/>
      <c r="BB954" s="7"/>
      <c r="BC954" s="7"/>
      <c r="BD954" s="7"/>
    </row>
    <row r="955" spans="1:56" x14ac:dyDescent="0.25">
      <c r="A955" s="7"/>
      <c r="B955" s="7"/>
      <c r="C955" s="7"/>
      <c r="D955" s="7"/>
      <c r="E955" s="7"/>
      <c r="F955" s="7"/>
      <c r="G955" s="7"/>
      <c r="H955" s="7"/>
      <c r="I955" s="7"/>
      <c r="J955" s="7"/>
      <c r="K955" s="7"/>
      <c r="L955" s="7"/>
      <c r="M955" s="445"/>
      <c r="N955" s="214"/>
      <c r="O955" s="479"/>
      <c r="P955" s="479"/>
      <c r="Q955" s="479"/>
      <c r="R955" s="479"/>
      <c r="S955" s="479"/>
      <c r="T955" s="479"/>
      <c r="U955" s="445"/>
      <c r="V955" s="479"/>
      <c r="W955" s="479"/>
      <c r="X955" s="479"/>
      <c r="Y955" s="479"/>
      <c r="Z955" s="479"/>
      <c r="AA955" s="479"/>
      <c r="AB955" s="445"/>
      <c r="AC955" s="479"/>
      <c r="AD955" s="479"/>
      <c r="AE955" s="479"/>
      <c r="AF955" s="479"/>
      <c r="AG955" s="479"/>
      <c r="AH955" s="479"/>
      <c r="AI955" s="445"/>
      <c r="AJ955" s="214"/>
      <c r="AK955" s="479"/>
      <c r="AL955" s="479"/>
      <c r="AM955" s="479"/>
      <c r="AN955" s="479"/>
      <c r="AO955" s="479"/>
      <c r="AP955" s="479"/>
      <c r="AQ955" s="7"/>
      <c r="AR955" s="479"/>
      <c r="AS955" s="479"/>
      <c r="AT955" s="479"/>
      <c r="AU955" s="7"/>
      <c r="AV955" s="7"/>
      <c r="AW955" s="214"/>
      <c r="AX955" s="214"/>
      <c r="AY955" s="7"/>
      <c r="AZ955" s="7"/>
      <c r="BA955" s="7"/>
      <c r="BB955" s="7"/>
      <c r="BC955" s="7"/>
      <c r="BD955" s="7"/>
    </row>
    <row r="956" spans="1:56" x14ac:dyDescent="0.25">
      <c r="A956" s="7"/>
      <c r="B956" s="7"/>
      <c r="C956" s="7"/>
      <c r="D956" s="7"/>
      <c r="E956" s="7"/>
      <c r="F956" s="7"/>
      <c r="G956" s="7"/>
      <c r="H956" s="7"/>
      <c r="I956" s="7"/>
      <c r="J956" s="7"/>
      <c r="K956" s="7"/>
      <c r="L956" s="7"/>
      <c r="M956" s="445"/>
      <c r="N956" s="214"/>
      <c r="O956" s="479"/>
      <c r="P956" s="479"/>
      <c r="Q956" s="479"/>
      <c r="R956" s="479"/>
      <c r="S956" s="479"/>
      <c r="T956" s="479"/>
      <c r="U956" s="445"/>
      <c r="V956" s="479"/>
      <c r="W956" s="479"/>
      <c r="X956" s="479"/>
      <c r="Y956" s="479"/>
      <c r="Z956" s="479"/>
      <c r="AA956" s="479"/>
      <c r="AB956" s="445"/>
      <c r="AC956" s="479"/>
      <c r="AD956" s="479"/>
      <c r="AE956" s="479"/>
      <c r="AF956" s="479"/>
      <c r="AG956" s="479"/>
      <c r="AH956" s="479"/>
      <c r="AI956" s="445"/>
      <c r="AJ956" s="214"/>
      <c r="AK956" s="479"/>
      <c r="AL956" s="479"/>
      <c r="AM956" s="479"/>
      <c r="AN956" s="479"/>
      <c r="AO956" s="479"/>
      <c r="AP956" s="479"/>
      <c r="AQ956" s="7"/>
      <c r="AR956" s="479"/>
      <c r="AS956" s="479"/>
      <c r="AT956" s="479"/>
      <c r="AU956" s="7"/>
      <c r="AV956" s="7"/>
      <c r="AW956" s="214"/>
      <c r="AX956" s="214"/>
      <c r="AY956" s="7"/>
      <c r="AZ956" s="7"/>
      <c r="BA956" s="7"/>
      <c r="BB956" s="7"/>
      <c r="BC956" s="7"/>
      <c r="BD956" s="7"/>
    </row>
    <row r="957" spans="1:56" x14ac:dyDescent="0.25">
      <c r="A957" s="7"/>
      <c r="B957" s="7"/>
      <c r="C957" s="7"/>
      <c r="D957" s="7"/>
      <c r="E957" s="7"/>
      <c r="F957" s="7"/>
      <c r="G957" s="7"/>
      <c r="H957" s="7"/>
      <c r="I957" s="7"/>
      <c r="J957" s="7"/>
      <c r="K957" s="7"/>
      <c r="L957" s="7"/>
      <c r="M957" s="445"/>
      <c r="N957" s="214"/>
      <c r="O957" s="479"/>
      <c r="P957" s="479"/>
      <c r="Q957" s="479"/>
      <c r="R957" s="479"/>
      <c r="S957" s="479"/>
      <c r="T957" s="479"/>
      <c r="U957" s="445"/>
      <c r="V957" s="479"/>
      <c r="W957" s="479"/>
      <c r="X957" s="479"/>
      <c r="Y957" s="479"/>
      <c r="Z957" s="479"/>
      <c r="AA957" s="479"/>
      <c r="AB957" s="445"/>
      <c r="AC957" s="479"/>
      <c r="AD957" s="479"/>
      <c r="AE957" s="479"/>
      <c r="AF957" s="479"/>
      <c r="AG957" s="479"/>
      <c r="AH957" s="479"/>
      <c r="AI957" s="445"/>
      <c r="AJ957" s="214"/>
      <c r="AK957" s="479"/>
      <c r="AL957" s="479"/>
      <c r="AM957" s="479"/>
      <c r="AN957" s="479"/>
      <c r="AO957" s="479"/>
      <c r="AP957" s="479"/>
      <c r="AQ957" s="7"/>
      <c r="AR957" s="479"/>
      <c r="AS957" s="479"/>
      <c r="AT957" s="479"/>
      <c r="AU957" s="7"/>
      <c r="AV957" s="7"/>
      <c r="AW957" s="214"/>
      <c r="AX957" s="214"/>
      <c r="AY957" s="7"/>
      <c r="AZ957" s="7"/>
      <c r="BA957" s="7"/>
      <c r="BB957" s="7"/>
      <c r="BC957" s="7"/>
      <c r="BD957" s="7"/>
    </row>
    <row r="958" spans="1:56" x14ac:dyDescent="0.25">
      <c r="A958" s="7"/>
      <c r="B958" s="7"/>
      <c r="C958" s="7"/>
      <c r="D958" s="7"/>
      <c r="E958" s="7"/>
      <c r="F958" s="7"/>
      <c r="G958" s="7"/>
      <c r="H958" s="7"/>
      <c r="I958" s="7"/>
      <c r="J958" s="7"/>
      <c r="K958" s="7"/>
      <c r="L958" s="7"/>
      <c r="M958" s="445"/>
      <c r="N958" s="214"/>
      <c r="O958" s="479"/>
      <c r="P958" s="479"/>
      <c r="Q958" s="479"/>
      <c r="R958" s="479"/>
      <c r="S958" s="479"/>
      <c r="T958" s="479"/>
      <c r="U958" s="445"/>
      <c r="V958" s="479"/>
      <c r="W958" s="479"/>
      <c r="X958" s="479"/>
      <c r="Y958" s="479"/>
      <c r="Z958" s="479"/>
      <c r="AA958" s="479"/>
      <c r="AB958" s="445"/>
      <c r="AC958" s="479"/>
      <c r="AD958" s="479"/>
      <c r="AE958" s="479"/>
      <c r="AF958" s="479"/>
      <c r="AG958" s="479"/>
      <c r="AH958" s="479"/>
      <c r="AI958" s="445"/>
      <c r="AJ958" s="214"/>
      <c r="AK958" s="479"/>
      <c r="AL958" s="479"/>
      <c r="AM958" s="479"/>
      <c r="AN958" s="479"/>
      <c r="AO958" s="479"/>
      <c r="AP958" s="479"/>
      <c r="AQ958" s="7"/>
      <c r="AR958" s="479"/>
      <c r="AS958" s="479"/>
      <c r="AT958" s="479"/>
      <c r="AU958" s="7"/>
      <c r="AV958" s="7"/>
      <c r="AW958" s="214"/>
      <c r="AX958" s="214"/>
      <c r="AY958" s="7"/>
      <c r="AZ958" s="7"/>
      <c r="BA958" s="7"/>
      <c r="BB958" s="7"/>
      <c r="BC958" s="7"/>
      <c r="BD958" s="7"/>
    </row>
    <row r="959" spans="1:56" x14ac:dyDescent="0.25">
      <c r="A959" s="7"/>
      <c r="B959" s="7"/>
      <c r="C959" s="7"/>
      <c r="D959" s="7"/>
      <c r="E959" s="7"/>
      <c r="F959" s="7"/>
      <c r="G959" s="7"/>
      <c r="H959" s="7"/>
      <c r="I959" s="7"/>
      <c r="J959" s="7"/>
      <c r="K959" s="7"/>
      <c r="L959" s="7"/>
      <c r="M959" s="445"/>
      <c r="N959" s="214"/>
      <c r="O959" s="479"/>
      <c r="P959" s="479"/>
      <c r="Q959" s="479"/>
      <c r="R959" s="479"/>
      <c r="S959" s="479"/>
      <c r="T959" s="479"/>
      <c r="U959" s="445"/>
      <c r="V959" s="479"/>
      <c r="W959" s="479"/>
      <c r="X959" s="479"/>
      <c r="Y959" s="479"/>
      <c r="Z959" s="479"/>
      <c r="AA959" s="479"/>
      <c r="AB959" s="445"/>
      <c r="AC959" s="479"/>
      <c r="AD959" s="479"/>
      <c r="AE959" s="479"/>
      <c r="AF959" s="479"/>
      <c r="AG959" s="479"/>
      <c r="AH959" s="479"/>
      <c r="AI959" s="445"/>
      <c r="AJ959" s="214"/>
      <c r="AK959" s="479"/>
      <c r="AL959" s="479"/>
      <c r="AM959" s="479"/>
      <c r="AN959" s="479"/>
      <c r="AO959" s="479"/>
      <c r="AP959" s="479"/>
      <c r="AQ959" s="7"/>
      <c r="AR959" s="479"/>
      <c r="AS959" s="479"/>
      <c r="AT959" s="479"/>
      <c r="AU959" s="7"/>
      <c r="AV959" s="7"/>
      <c r="AW959" s="214"/>
      <c r="AX959" s="214"/>
      <c r="AY959" s="7"/>
      <c r="AZ959" s="7"/>
      <c r="BA959" s="7"/>
      <c r="BB959" s="7"/>
      <c r="BC959" s="7"/>
      <c r="BD959" s="7"/>
    </row>
    <row r="960" spans="1:56" x14ac:dyDescent="0.25">
      <c r="A960" s="7"/>
      <c r="B960" s="7"/>
      <c r="C960" s="7"/>
      <c r="D960" s="7"/>
      <c r="E960" s="7"/>
      <c r="F960" s="7"/>
      <c r="G960" s="7"/>
      <c r="H960" s="7"/>
      <c r="I960" s="7"/>
      <c r="J960" s="7"/>
      <c r="K960" s="7"/>
      <c r="L960" s="7"/>
      <c r="M960" s="445"/>
      <c r="N960" s="214"/>
      <c r="O960" s="479"/>
      <c r="P960" s="479"/>
      <c r="Q960" s="479"/>
      <c r="R960" s="479"/>
      <c r="S960" s="479"/>
      <c r="T960" s="479"/>
      <c r="U960" s="445"/>
      <c r="V960" s="479"/>
      <c r="W960" s="479"/>
      <c r="X960" s="479"/>
      <c r="Y960" s="479"/>
      <c r="Z960" s="479"/>
      <c r="AA960" s="479"/>
      <c r="AB960" s="445"/>
      <c r="AC960" s="479"/>
      <c r="AD960" s="479"/>
      <c r="AE960" s="479"/>
      <c r="AF960" s="479"/>
      <c r="AG960" s="479"/>
      <c r="AH960" s="479"/>
      <c r="AI960" s="445"/>
      <c r="AJ960" s="214"/>
      <c r="AK960" s="479"/>
      <c r="AL960" s="479"/>
      <c r="AM960" s="479"/>
      <c r="AN960" s="479"/>
      <c r="AO960" s="479"/>
      <c r="AP960" s="479"/>
      <c r="AQ960" s="7"/>
      <c r="AR960" s="479"/>
      <c r="AS960" s="479"/>
      <c r="AT960" s="479"/>
      <c r="AU960" s="7"/>
      <c r="AV960" s="7"/>
      <c r="AW960" s="214"/>
      <c r="AX960" s="214"/>
      <c r="AY960" s="7"/>
      <c r="AZ960" s="7"/>
      <c r="BA960" s="7"/>
      <c r="BB960" s="7"/>
      <c r="BC960" s="7"/>
      <c r="BD960" s="7"/>
    </row>
    <row r="961" spans="1:56" x14ac:dyDescent="0.25">
      <c r="A961" s="7"/>
      <c r="B961" s="7"/>
      <c r="C961" s="7"/>
      <c r="D961" s="7"/>
      <c r="E961" s="7"/>
      <c r="F961" s="7"/>
      <c r="G961" s="7"/>
      <c r="H961" s="7"/>
      <c r="I961" s="7"/>
      <c r="J961" s="7"/>
      <c r="K961" s="7"/>
      <c r="L961" s="7"/>
      <c r="M961" s="445"/>
      <c r="N961" s="214"/>
      <c r="O961" s="479"/>
      <c r="P961" s="479"/>
      <c r="Q961" s="479"/>
      <c r="R961" s="479"/>
      <c r="S961" s="479"/>
      <c r="T961" s="479"/>
      <c r="U961" s="445"/>
      <c r="V961" s="479"/>
      <c r="W961" s="479"/>
      <c r="X961" s="479"/>
      <c r="Y961" s="479"/>
      <c r="Z961" s="479"/>
      <c r="AA961" s="479"/>
      <c r="AB961" s="445"/>
      <c r="AC961" s="479"/>
      <c r="AD961" s="479"/>
      <c r="AE961" s="479"/>
      <c r="AF961" s="479"/>
      <c r="AG961" s="479"/>
      <c r="AH961" s="479"/>
      <c r="AI961" s="445"/>
      <c r="AJ961" s="214"/>
      <c r="AK961" s="479"/>
      <c r="AL961" s="479"/>
      <c r="AM961" s="479"/>
      <c r="AN961" s="479"/>
      <c r="AO961" s="479"/>
      <c r="AP961" s="479"/>
      <c r="AQ961" s="7"/>
      <c r="AR961" s="479"/>
      <c r="AS961" s="479"/>
      <c r="AT961" s="479"/>
      <c r="AU961" s="7"/>
      <c r="AV961" s="7"/>
      <c r="AW961" s="214"/>
      <c r="AX961" s="214"/>
      <c r="AY961" s="7"/>
      <c r="AZ961" s="7"/>
      <c r="BA961" s="7"/>
      <c r="BB961" s="7"/>
      <c r="BC961" s="7"/>
      <c r="BD961" s="7"/>
    </row>
    <row r="962" spans="1:56" x14ac:dyDescent="0.25">
      <c r="A962" s="7"/>
      <c r="B962" s="7"/>
      <c r="C962" s="7"/>
      <c r="D962" s="7"/>
      <c r="E962" s="7"/>
      <c r="F962" s="7"/>
      <c r="G962" s="7"/>
      <c r="H962" s="7"/>
      <c r="I962" s="7"/>
      <c r="J962" s="7"/>
      <c r="K962" s="7"/>
      <c r="L962" s="7"/>
      <c r="M962" s="445"/>
      <c r="N962" s="214"/>
      <c r="O962" s="479"/>
      <c r="P962" s="479"/>
      <c r="Q962" s="479"/>
      <c r="R962" s="479"/>
      <c r="S962" s="479"/>
      <c r="T962" s="479"/>
      <c r="U962" s="445"/>
      <c r="V962" s="479"/>
      <c r="W962" s="479"/>
      <c r="X962" s="479"/>
      <c r="Y962" s="479"/>
      <c r="Z962" s="479"/>
      <c r="AA962" s="479"/>
      <c r="AB962" s="445"/>
      <c r="AC962" s="479"/>
      <c r="AD962" s="479"/>
      <c r="AE962" s="479"/>
      <c r="AF962" s="479"/>
      <c r="AG962" s="479"/>
      <c r="AH962" s="479"/>
      <c r="AI962" s="445"/>
      <c r="AJ962" s="214"/>
      <c r="AK962" s="479"/>
      <c r="AL962" s="479"/>
      <c r="AM962" s="479"/>
      <c r="AN962" s="479"/>
      <c r="AO962" s="479"/>
      <c r="AP962" s="479"/>
      <c r="AQ962" s="7"/>
      <c r="AR962" s="479"/>
      <c r="AS962" s="479"/>
      <c r="AT962" s="479"/>
      <c r="AU962" s="7"/>
      <c r="AV962" s="7"/>
      <c r="AW962" s="214"/>
      <c r="AX962" s="214"/>
      <c r="AY962" s="7"/>
      <c r="AZ962" s="7"/>
      <c r="BA962" s="7"/>
      <c r="BB962" s="7"/>
      <c r="BC962" s="7"/>
      <c r="BD962" s="7"/>
    </row>
    <row r="963" spans="1:56" x14ac:dyDescent="0.25">
      <c r="A963" s="7"/>
      <c r="B963" s="7"/>
      <c r="C963" s="7"/>
      <c r="D963" s="7"/>
      <c r="E963" s="7"/>
      <c r="F963" s="7"/>
      <c r="G963" s="7"/>
      <c r="H963" s="7"/>
      <c r="I963" s="7"/>
      <c r="J963" s="7"/>
      <c r="K963" s="7"/>
      <c r="L963" s="7"/>
      <c r="M963" s="445"/>
      <c r="N963" s="214"/>
      <c r="O963" s="479"/>
      <c r="P963" s="479"/>
      <c r="Q963" s="479"/>
      <c r="R963" s="479"/>
      <c r="S963" s="479"/>
      <c r="T963" s="479"/>
      <c r="U963" s="445"/>
      <c r="V963" s="479"/>
      <c r="W963" s="479"/>
      <c r="X963" s="479"/>
      <c r="Y963" s="479"/>
      <c r="Z963" s="479"/>
      <c r="AA963" s="479"/>
      <c r="AB963" s="445"/>
      <c r="AC963" s="479"/>
      <c r="AD963" s="479"/>
      <c r="AE963" s="479"/>
      <c r="AF963" s="479"/>
      <c r="AG963" s="479"/>
      <c r="AH963" s="479"/>
      <c r="AI963" s="445"/>
      <c r="AJ963" s="214"/>
      <c r="AK963" s="479"/>
      <c r="AL963" s="479"/>
      <c r="AM963" s="479"/>
      <c r="AN963" s="479"/>
      <c r="AO963" s="479"/>
      <c r="AP963" s="479"/>
      <c r="AQ963" s="7"/>
      <c r="AR963" s="479"/>
      <c r="AS963" s="479"/>
      <c r="AT963" s="479"/>
      <c r="AU963" s="7"/>
      <c r="AV963" s="7"/>
      <c r="AW963" s="214"/>
      <c r="AX963" s="214"/>
      <c r="AY963" s="7"/>
      <c r="AZ963" s="7"/>
      <c r="BA963" s="7"/>
      <c r="BB963" s="7"/>
      <c r="BC963" s="7"/>
      <c r="BD963" s="7"/>
    </row>
    <row r="964" spans="1:56" x14ac:dyDescent="0.25">
      <c r="A964" s="7"/>
      <c r="B964" s="7"/>
      <c r="C964" s="7"/>
      <c r="D964" s="7"/>
      <c r="E964" s="7"/>
      <c r="F964" s="7"/>
      <c r="G964" s="7"/>
      <c r="H964" s="7"/>
      <c r="I964" s="7"/>
      <c r="J964" s="7"/>
      <c r="K964" s="7"/>
      <c r="L964" s="7"/>
      <c r="M964" s="445"/>
      <c r="N964" s="214"/>
      <c r="O964" s="479"/>
      <c r="P964" s="479"/>
      <c r="Q964" s="479"/>
      <c r="R964" s="479"/>
      <c r="S964" s="479"/>
      <c r="T964" s="479"/>
      <c r="U964" s="445"/>
      <c r="V964" s="479"/>
      <c r="W964" s="479"/>
      <c r="X964" s="479"/>
      <c r="Y964" s="479"/>
      <c r="Z964" s="479"/>
      <c r="AA964" s="479"/>
      <c r="AB964" s="445"/>
      <c r="AC964" s="479"/>
      <c r="AD964" s="479"/>
      <c r="AE964" s="479"/>
      <c r="AF964" s="479"/>
      <c r="AG964" s="479"/>
      <c r="AH964" s="479"/>
      <c r="AI964" s="445"/>
      <c r="AJ964" s="214"/>
      <c r="AK964" s="479"/>
      <c r="AL964" s="479"/>
      <c r="AM964" s="479"/>
      <c r="AN964" s="479"/>
      <c r="AO964" s="479"/>
      <c r="AP964" s="479"/>
      <c r="AQ964" s="7"/>
      <c r="AR964" s="479"/>
      <c r="AS964" s="479"/>
      <c r="AT964" s="479"/>
      <c r="AU964" s="7"/>
      <c r="AV964" s="7"/>
      <c r="AW964" s="214"/>
      <c r="AX964" s="214"/>
      <c r="AY964" s="7"/>
      <c r="AZ964" s="7"/>
      <c r="BA964" s="7"/>
      <c r="BB964" s="7"/>
      <c r="BC964" s="7"/>
      <c r="BD964" s="7"/>
    </row>
    <row r="965" spans="1:56" x14ac:dyDescent="0.25">
      <c r="A965" s="7"/>
      <c r="B965" s="7"/>
      <c r="C965" s="7"/>
      <c r="D965" s="7"/>
      <c r="E965" s="7"/>
      <c r="F965" s="7"/>
      <c r="G965" s="7"/>
      <c r="H965" s="7"/>
      <c r="I965" s="7"/>
      <c r="J965" s="7"/>
      <c r="K965" s="7"/>
      <c r="L965" s="7"/>
      <c r="M965" s="445"/>
      <c r="N965" s="214"/>
      <c r="O965" s="479"/>
      <c r="P965" s="479"/>
      <c r="Q965" s="479"/>
      <c r="R965" s="479"/>
      <c r="S965" s="479"/>
      <c r="T965" s="479"/>
      <c r="U965" s="445"/>
      <c r="V965" s="479"/>
      <c r="W965" s="479"/>
      <c r="X965" s="479"/>
      <c r="Y965" s="479"/>
      <c r="Z965" s="479"/>
      <c r="AA965" s="479"/>
      <c r="AB965" s="445"/>
      <c r="AC965" s="479"/>
      <c r="AD965" s="479"/>
      <c r="AE965" s="479"/>
      <c r="AF965" s="479"/>
      <c r="AG965" s="479"/>
      <c r="AH965" s="479"/>
      <c r="AI965" s="445"/>
      <c r="AJ965" s="214"/>
      <c r="AK965" s="479"/>
      <c r="AL965" s="479"/>
      <c r="AM965" s="479"/>
      <c r="AN965" s="479"/>
      <c r="AO965" s="479"/>
      <c r="AP965" s="479"/>
      <c r="AQ965" s="7"/>
      <c r="AR965" s="479"/>
      <c r="AS965" s="479"/>
      <c r="AT965" s="479"/>
      <c r="AU965" s="7"/>
      <c r="AV965" s="7"/>
      <c r="AW965" s="214"/>
      <c r="AX965" s="214"/>
      <c r="AY965" s="7"/>
      <c r="AZ965" s="7"/>
      <c r="BA965" s="7"/>
      <c r="BB965" s="7"/>
      <c r="BC965" s="7"/>
      <c r="BD965" s="7"/>
    </row>
    <row r="966" spans="1:56" x14ac:dyDescent="0.25">
      <c r="A966" s="7"/>
      <c r="B966" s="7"/>
      <c r="C966" s="7"/>
      <c r="D966" s="7"/>
      <c r="E966" s="7"/>
      <c r="F966" s="7"/>
      <c r="G966" s="7"/>
      <c r="H966" s="7"/>
      <c r="I966" s="7"/>
      <c r="J966" s="7"/>
      <c r="K966" s="7"/>
      <c r="L966" s="7"/>
      <c r="M966" s="445"/>
      <c r="N966" s="214"/>
      <c r="O966" s="479"/>
      <c r="P966" s="479"/>
      <c r="Q966" s="479"/>
      <c r="R966" s="479"/>
      <c r="S966" s="479"/>
      <c r="T966" s="479"/>
      <c r="U966" s="445"/>
      <c r="V966" s="479"/>
      <c r="W966" s="479"/>
      <c r="X966" s="479"/>
      <c r="Y966" s="479"/>
      <c r="Z966" s="479"/>
      <c r="AA966" s="479"/>
      <c r="AB966" s="445"/>
      <c r="AC966" s="479"/>
      <c r="AD966" s="479"/>
      <c r="AE966" s="479"/>
      <c r="AF966" s="479"/>
      <c r="AG966" s="479"/>
      <c r="AH966" s="479"/>
      <c r="AI966" s="445"/>
      <c r="AJ966" s="214"/>
      <c r="AK966" s="479"/>
      <c r="AL966" s="479"/>
      <c r="AM966" s="479"/>
      <c r="AN966" s="479"/>
      <c r="AO966" s="479"/>
      <c r="AP966" s="479"/>
      <c r="AQ966" s="7"/>
      <c r="AR966" s="479"/>
      <c r="AS966" s="479"/>
      <c r="AT966" s="479"/>
      <c r="AU966" s="7"/>
      <c r="AV966" s="7"/>
      <c r="AW966" s="214"/>
      <c r="AX966" s="214"/>
      <c r="AY966" s="7"/>
      <c r="AZ966" s="7"/>
      <c r="BA966" s="7"/>
      <c r="BB966" s="7"/>
      <c r="BC966" s="7"/>
      <c r="BD966" s="7"/>
    </row>
    <row r="967" spans="1:56" x14ac:dyDescent="0.25">
      <c r="A967" s="7"/>
      <c r="B967" s="7"/>
      <c r="C967" s="7"/>
      <c r="D967" s="7"/>
      <c r="E967" s="7"/>
      <c r="F967" s="7"/>
      <c r="G967" s="7"/>
      <c r="H967" s="7"/>
      <c r="I967" s="7"/>
      <c r="J967" s="7"/>
      <c r="K967" s="7"/>
      <c r="L967" s="7"/>
      <c r="M967" s="445"/>
      <c r="N967" s="214"/>
      <c r="O967" s="479"/>
      <c r="P967" s="479"/>
      <c r="Q967" s="479"/>
      <c r="R967" s="479"/>
      <c r="S967" s="479"/>
      <c r="T967" s="479"/>
      <c r="U967" s="445"/>
      <c r="V967" s="479"/>
      <c r="W967" s="479"/>
      <c r="X967" s="479"/>
      <c r="Y967" s="479"/>
      <c r="Z967" s="479"/>
      <c r="AA967" s="479"/>
      <c r="AB967" s="445"/>
      <c r="AC967" s="479"/>
      <c r="AD967" s="479"/>
      <c r="AE967" s="479"/>
      <c r="AF967" s="479"/>
      <c r="AG967" s="479"/>
      <c r="AH967" s="479"/>
      <c r="AI967" s="445"/>
      <c r="AJ967" s="214"/>
      <c r="AK967" s="479"/>
      <c r="AL967" s="479"/>
      <c r="AM967" s="479"/>
      <c r="AN967" s="479"/>
      <c r="AO967" s="479"/>
      <c r="AP967" s="479"/>
      <c r="AQ967" s="7"/>
      <c r="AR967" s="479"/>
      <c r="AS967" s="479"/>
      <c r="AT967" s="479"/>
      <c r="AU967" s="7"/>
      <c r="AV967" s="7"/>
      <c r="AW967" s="214"/>
      <c r="AX967" s="214"/>
      <c r="AY967" s="7"/>
      <c r="AZ967" s="7"/>
      <c r="BA967" s="7"/>
      <c r="BB967" s="7"/>
      <c r="BC967" s="7"/>
      <c r="BD967" s="7"/>
    </row>
    <row r="968" spans="1:56" x14ac:dyDescent="0.25">
      <c r="A968" s="7"/>
      <c r="B968" s="7"/>
      <c r="C968" s="7"/>
      <c r="D968" s="7"/>
      <c r="E968" s="7"/>
      <c r="F968" s="7"/>
      <c r="G968" s="7"/>
      <c r="H968" s="7"/>
      <c r="I968" s="7"/>
      <c r="J968" s="7"/>
      <c r="K968" s="7"/>
      <c r="L968" s="7"/>
      <c r="M968" s="445"/>
      <c r="N968" s="214"/>
      <c r="O968" s="479"/>
      <c r="P968" s="479"/>
      <c r="Q968" s="479"/>
      <c r="R968" s="479"/>
      <c r="S968" s="479"/>
      <c r="T968" s="479"/>
      <c r="U968" s="445"/>
      <c r="V968" s="479"/>
      <c r="W968" s="479"/>
      <c r="X968" s="479"/>
      <c r="Y968" s="479"/>
      <c r="Z968" s="479"/>
      <c r="AA968" s="479"/>
      <c r="AB968" s="445"/>
      <c r="AC968" s="479"/>
      <c r="AD968" s="479"/>
      <c r="AE968" s="479"/>
      <c r="AF968" s="479"/>
      <c r="AG968" s="479"/>
      <c r="AH968" s="479"/>
      <c r="AI968" s="445"/>
      <c r="AJ968" s="214"/>
      <c r="AK968" s="479"/>
      <c r="AL968" s="479"/>
      <c r="AM968" s="479"/>
      <c r="AN968" s="479"/>
      <c r="AO968" s="479"/>
      <c r="AP968" s="479"/>
      <c r="AQ968" s="7"/>
      <c r="AR968" s="479"/>
      <c r="AS968" s="479"/>
      <c r="AT968" s="479"/>
      <c r="AU968" s="7"/>
      <c r="AV968" s="7"/>
      <c r="AW968" s="214"/>
      <c r="AX968" s="214"/>
      <c r="AY968" s="7"/>
      <c r="AZ968" s="7"/>
      <c r="BA968" s="7"/>
      <c r="BB968" s="7"/>
      <c r="BC968" s="7"/>
      <c r="BD968" s="7"/>
    </row>
    <row r="969" spans="1:56" x14ac:dyDescent="0.25">
      <c r="A969" s="7"/>
      <c r="B969" s="7"/>
      <c r="C969" s="7"/>
      <c r="D969" s="7"/>
      <c r="E969" s="7"/>
      <c r="F969" s="7"/>
      <c r="G969" s="7"/>
      <c r="H969" s="7"/>
      <c r="I969" s="7"/>
      <c r="J969" s="7"/>
      <c r="K969" s="7"/>
      <c r="L969" s="7"/>
      <c r="M969" s="445"/>
      <c r="N969" s="214"/>
      <c r="O969" s="479"/>
      <c r="P969" s="479"/>
      <c r="Q969" s="479"/>
      <c r="R969" s="479"/>
      <c r="S969" s="479"/>
      <c r="T969" s="479"/>
      <c r="U969" s="445"/>
      <c r="V969" s="479"/>
      <c r="W969" s="479"/>
      <c r="X969" s="479"/>
      <c r="Y969" s="479"/>
      <c r="Z969" s="479"/>
      <c r="AA969" s="479"/>
      <c r="AB969" s="445"/>
      <c r="AC969" s="479"/>
      <c r="AD969" s="479"/>
      <c r="AE969" s="479"/>
      <c r="AF969" s="479"/>
      <c r="AG969" s="479"/>
      <c r="AH969" s="479"/>
      <c r="AI969" s="445"/>
      <c r="AJ969" s="214"/>
      <c r="AK969" s="479"/>
      <c r="AL969" s="479"/>
      <c r="AM969" s="479"/>
      <c r="AN969" s="479"/>
      <c r="AO969" s="479"/>
      <c r="AP969" s="479"/>
      <c r="AQ969" s="7"/>
      <c r="AR969" s="479"/>
      <c r="AS969" s="479"/>
      <c r="AT969" s="479"/>
      <c r="AU969" s="7"/>
      <c r="AV969" s="7"/>
      <c r="AW969" s="214"/>
      <c r="AX969" s="214"/>
      <c r="AY969" s="7"/>
      <c r="AZ969" s="7"/>
      <c r="BA969" s="7"/>
      <c r="BB969" s="7"/>
      <c r="BC969" s="7"/>
      <c r="BD969" s="7"/>
    </row>
    <row r="970" spans="1:56" x14ac:dyDescent="0.25">
      <c r="A970" s="7"/>
      <c r="B970" s="7"/>
      <c r="C970" s="7"/>
      <c r="D970" s="7"/>
      <c r="E970" s="7"/>
      <c r="F970" s="7"/>
      <c r="G970" s="7"/>
      <c r="H970" s="7"/>
      <c r="I970" s="7"/>
      <c r="J970" s="7"/>
      <c r="K970" s="7"/>
      <c r="L970" s="7"/>
      <c r="M970" s="445"/>
      <c r="N970" s="214"/>
      <c r="O970" s="479"/>
      <c r="P970" s="479"/>
      <c r="Q970" s="479"/>
      <c r="R970" s="479"/>
      <c r="S970" s="479"/>
      <c r="T970" s="479"/>
      <c r="U970" s="445"/>
      <c r="V970" s="479"/>
      <c r="W970" s="479"/>
      <c r="X970" s="479"/>
      <c r="Y970" s="479"/>
      <c r="Z970" s="479"/>
      <c r="AA970" s="479"/>
      <c r="AB970" s="445"/>
      <c r="AC970" s="479"/>
      <c r="AD970" s="479"/>
      <c r="AE970" s="479"/>
      <c r="AF970" s="479"/>
      <c r="AG970" s="479"/>
      <c r="AH970" s="479"/>
      <c r="AI970" s="445"/>
      <c r="AJ970" s="214"/>
      <c r="AK970" s="479"/>
      <c r="AL970" s="479"/>
      <c r="AM970" s="479"/>
      <c r="AN970" s="479"/>
      <c r="AO970" s="479"/>
      <c r="AP970" s="479"/>
      <c r="AQ970" s="7"/>
      <c r="AR970" s="479"/>
      <c r="AS970" s="479"/>
      <c r="AT970" s="479"/>
      <c r="AU970" s="7"/>
      <c r="AV970" s="7"/>
      <c r="AW970" s="214"/>
      <c r="AX970" s="214"/>
      <c r="AY970" s="7"/>
      <c r="AZ970" s="7"/>
      <c r="BA970" s="7"/>
      <c r="BB970" s="7"/>
      <c r="BC970" s="7"/>
      <c r="BD970" s="7"/>
    </row>
    <row r="971" spans="1:56" x14ac:dyDescent="0.25">
      <c r="A971" s="7"/>
      <c r="B971" s="7"/>
      <c r="C971" s="7"/>
      <c r="D971" s="7"/>
      <c r="E971" s="7"/>
      <c r="F971" s="7"/>
      <c r="G971" s="7"/>
      <c r="H971" s="7"/>
      <c r="I971" s="7"/>
      <c r="J971" s="7"/>
      <c r="K971" s="7"/>
      <c r="L971" s="7"/>
      <c r="M971" s="445"/>
      <c r="N971" s="214"/>
      <c r="O971" s="479"/>
      <c r="P971" s="479"/>
      <c r="Q971" s="479"/>
      <c r="R971" s="479"/>
      <c r="S971" s="479"/>
      <c r="T971" s="479"/>
      <c r="U971" s="445"/>
      <c r="V971" s="479"/>
      <c r="W971" s="479"/>
      <c r="X971" s="479"/>
      <c r="Y971" s="479"/>
      <c r="Z971" s="479"/>
      <c r="AA971" s="479"/>
      <c r="AB971" s="445"/>
      <c r="AC971" s="479"/>
      <c r="AD971" s="479"/>
      <c r="AE971" s="479"/>
      <c r="AF971" s="479"/>
      <c r="AG971" s="479"/>
      <c r="AH971" s="479"/>
      <c r="AI971" s="445"/>
      <c r="AJ971" s="214"/>
      <c r="AK971" s="479"/>
      <c r="AL971" s="479"/>
      <c r="AM971" s="479"/>
      <c r="AN971" s="479"/>
      <c r="AO971" s="479"/>
      <c r="AP971" s="479"/>
      <c r="AQ971" s="7"/>
      <c r="AR971" s="479"/>
      <c r="AS971" s="479"/>
      <c r="AT971" s="479"/>
      <c r="AU971" s="7"/>
      <c r="AV971" s="7"/>
      <c r="AW971" s="214"/>
      <c r="AX971" s="214"/>
      <c r="AY971" s="7"/>
      <c r="AZ971" s="7"/>
      <c r="BA971" s="7"/>
      <c r="BB971" s="7"/>
      <c r="BC971" s="7"/>
      <c r="BD971" s="7"/>
    </row>
    <row r="972" spans="1:56" x14ac:dyDescent="0.25">
      <c r="A972" s="7"/>
      <c r="B972" s="7"/>
      <c r="C972" s="7"/>
      <c r="D972" s="7"/>
      <c r="E972" s="7"/>
      <c r="F972" s="7"/>
      <c r="G972" s="7"/>
      <c r="H972" s="7"/>
      <c r="I972" s="7"/>
      <c r="J972" s="7"/>
      <c r="K972" s="7"/>
      <c r="L972" s="7"/>
      <c r="M972" s="445"/>
      <c r="N972" s="214"/>
      <c r="O972" s="479"/>
      <c r="P972" s="479"/>
      <c r="Q972" s="479"/>
      <c r="R972" s="479"/>
      <c r="S972" s="479"/>
      <c r="T972" s="479"/>
      <c r="U972" s="445"/>
      <c r="V972" s="479"/>
      <c r="W972" s="479"/>
      <c r="X972" s="479"/>
      <c r="Y972" s="479"/>
      <c r="Z972" s="479"/>
      <c r="AA972" s="479"/>
      <c r="AB972" s="445"/>
      <c r="AC972" s="479"/>
      <c r="AD972" s="479"/>
      <c r="AE972" s="479"/>
      <c r="AF972" s="479"/>
      <c r="AG972" s="479"/>
      <c r="AH972" s="479"/>
      <c r="AI972" s="445"/>
      <c r="AJ972" s="214"/>
      <c r="AK972" s="479"/>
      <c r="AL972" s="479"/>
      <c r="AM972" s="479"/>
      <c r="AN972" s="479"/>
      <c r="AO972" s="479"/>
      <c r="AP972" s="479"/>
      <c r="AQ972" s="7"/>
      <c r="AR972" s="479"/>
      <c r="AS972" s="479"/>
      <c r="AT972" s="479"/>
      <c r="AU972" s="7"/>
      <c r="AV972" s="7"/>
      <c r="AW972" s="214"/>
      <c r="AX972" s="214"/>
      <c r="AY972" s="7"/>
      <c r="AZ972" s="7"/>
      <c r="BA972" s="7"/>
      <c r="BB972" s="7"/>
      <c r="BC972" s="7"/>
      <c r="BD972" s="7"/>
    </row>
    <row r="973" spans="1:56" x14ac:dyDescent="0.25">
      <c r="A973" s="7"/>
      <c r="B973" s="7"/>
      <c r="C973" s="7"/>
      <c r="D973" s="7"/>
      <c r="E973" s="7"/>
      <c r="F973" s="7"/>
      <c r="G973" s="7"/>
      <c r="H973" s="7"/>
      <c r="I973" s="7"/>
      <c r="J973" s="7"/>
      <c r="K973" s="7"/>
      <c r="L973" s="7"/>
      <c r="M973" s="445"/>
      <c r="N973" s="214"/>
      <c r="O973" s="479"/>
      <c r="P973" s="479"/>
      <c r="Q973" s="479"/>
      <c r="R973" s="479"/>
      <c r="S973" s="479"/>
      <c r="T973" s="479"/>
      <c r="U973" s="445"/>
      <c r="V973" s="479"/>
      <c r="W973" s="479"/>
      <c r="X973" s="479"/>
      <c r="Y973" s="479"/>
      <c r="Z973" s="479"/>
      <c r="AA973" s="479"/>
      <c r="AB973" s="445"/>
      <c r="AC973" s="479"/>
      <c r="AD973" s="479"/>
      <c r="AE973" s="479"/>
      <c r="AF973" s="479"/>
      <c r="AG973" s="479"/>
      <c r="AH973" s="479"/>
      <c r="AI973" s="445"/>
      <c r="AJ973" s="214"/>
      <c r="AK973" s="479"/>
      <c r="AL973" s="479"/>
      <c r="AM973" s="479"/>
      <c r="AN973" s="479"/>
      <c r="AO973" s="479"/>
      <c r="AP973" s="479"/>
      <c r="AQ973" s="7"/>
      <c r="AR973" s="479"/>
      <c r="AS973" s="479"/>
      <c r="AT973" s="479"/>
      <c r="AU973" s="7"/>
      <c r="AV973" s="7"/>
      <c r="AW973" s="214"/>
      <c r="AX973" s="214"/>
      <c r="AY973" s="7"/>
      <c r="AZ973" s="7"/>
      <c r="BA973" s="7"/>
      <c r="BB973" s="7"/>
      <c r="BC973" s="7"/>
      <c r="BD973" s="7"/>
    </row>
    <row r="974" spans="1:56" x14ac:dyDescent="0.25">
      <c r="A974" s="7"/>
      <c r="B974" s="7"/>
      <c r="C974" s="7"/>
      <c r="D974" s="7"/>
      <c r="E974" s="7"/>
      <c r="F974" s="7"/>
      <c r="G974" s="7"/>
      <c r="H974" s="7"/>
      <c r="I974" s="7"/>
      <c r="J974" s="7"/>
      <c r="K974" s="7"/>
      <c r="L974" s="7"/>
      <c r="M974" s="445"/>
      <c r="N974" s="214"/>
      <c r="O974" s="479"/>
      <c r="P974" s="479"/>
      <c r="Q974" s="479"/>
      <c r="R974" s="479"/>
      <c r="S974" s="479"/>
      <c r="T974" s="479"/>
      <c r="U974" s="445"/>
      <c r="V974" s="479"/>
      <c r="W974" s="479"/>
      <c r="X974" s="479"/>
      <c r="Y974" s="479"/>
      <c r="Z974" s="479"/>
      <c r="AA974" s="479"/>
      <c r="AB974" s="445"/>
      <c r="AC974" s="479"/>
      <c r="AD974" s="479"/>
      <c r="AE974" s="479"/>
      <c r="AF974" s="479"/>
      <c r="AG974" s="479"/>
      <c r="AH974" s="479"/>
      <c r="AI974" s="445"/>
      <c r="AJ974" s="214"/>
      <c r="AK974" s="479"/>
      <c r="AL974" s="479"/>
      <c r="AM974" s="479"/>
      <c r="AN974" s="479"/>
      <c r="AO974" s="479"/>
      <c r="AP974" s="479"/>
      <c r="AQ974" s="7"/>
      <c r="AR974" s="479"/>
      <c r="AS974" s="479"/>
      <c r="AT974" s="479"/>
      <c r="AU974" s="7"/>
      <c r="AV974" s="7"/>
      <c r="AW974" s="214"/>
      <c r="AX974" s="214"/>
      <c r="AY974" s="7"/>
      <c r="AZ974" s="7"/>
      <c r="BA974" s="7"/>
      <c r="BB974" s="7"/>
      <c r="BC974" s="7"/>
      <c r="BD974" s="7"/>
    </row>
    <row r="975" spans="1:56" x14ac:dyDescent="0.25">
      <c r="A975" s="7"/>
      <c r="B975" s="7"/>
      <c r="C975" s="7"/>
      <c r="D975" s="7"/>
      <c r="E975" s="7"/>
      <c r="F975" s="7"/>
      <c r="G975" s="7"/>
      <c r="H975" s="7"/>
      <c r="I975" s="7"/>
      <c r="J975" s="7"/>
      <c r="K975" s="7"/>
      <c r="L975" s="7"/>
      <c r="M975" s="445"/>
      <c r="N975" s="214"/>
      <c r="O975" s="479"/>
      <c r="P975" s="479"/>
      <c r="Q975" s="479"/>
      <c r="R975" s="479"/>
      <c r="S975" s="479"/>
      <c r="T975" s="479"/>
      <c r="U975" s="445"/>
      <c r="V975" s="479"/>
      <c r="W975" s="479"/>
      <c r="X975" s="479"/>
      <c r="Y975" s="479"/>
      <c r="Z975" s="479"/>
      <c r="AA975" s="479"/>
      <c r="AB975" s="445"/>
      <c r="AC975" s="479"/>
      <c r="AD975" s="479"/>
      <c r="AE975" s="479"/>
      <c r="AF975" s="479"/>
      <c r="AG975" s="479"/>
      <c r="AH975" s="479"/>
      <c r="AI975" s="445"/>
      <c r="AJ975" s="214"/>
      <c r="AK975" s="479"/>
      <c r="AL975" s="479"/>
      <c r="AM975" s="479"/>
      <c r="AN975" s="479"/>
      <c r="AO975" s="479"/>
      <c r="AP975" s="479"/>
      <c r="AQ975" s="7"/>
      <c r="AR975" s="479"/>
      <c r="AS975" s="479"/>
      <c r="AT975" s="479"/>
      <c r="AU975" s="7"/>
      <c r="AV975" s="7"/>
      <c r="AW975" s="214"/>
      <c r="AX975" s="214"/>
      <c r="AY975" s="7"/>
      <c r="AZ975" s="7"/>
      <c r="BA975" s="7"/>
      <c r="BB975" s="7"/>
      <c r="BC975" s="7"/>
      <c r="BD975" s="7"/>
    </row>
    <row r="976" spans="1:56" x14ac:dyDescent="0.25">
      <c r="A976" s="7"/>
      <c r="B976" s="7"/>
      <c r="C976" s="7"/>
      <c r="D976" s="7"/>
      <c r="E976" s="7"/>
      <c r="F976" s="7"/>
      <c r="G976" s="7"/>
      <c r="H976" s="7"/>
      <c r="I976" s="7"/>
      <c r="J976" s="7"/>
      <c r="K976" s="7"/>
      <c r="L976" s="7"/>
      <c r="M976" s="445"/>
      <c r="N976" s="214"/>
      <c r="O976" s="479"/>
      <c r="P976" s="479"/>
      <c r="Q976" s="479"/>
      <c r="R976" s="479"/>
      <c r="S976" s="479"/>
      <c r="T976" s="479"/>
      <c r="U976" s="445"/>
      <c r="V976" s="479"/>
      <c r="W976" s="479"/>
      <c r="X976" s="479"/>
      <c r="Y976" s="479"/>
      <c r="Z976" s="479"/>
      <c r="AA976" s="479"/>
      <c r="AB976" s="445"/>
      <c r="AC976" s="479"/>
      <c r="AD976" s="479"/>
      <c r="AE976" s="479"/>
      <c r="AF976" s="479"/>
      <c r="AG976" s="479"/>
      <c r="AH976" s="479"/>
      <c r="AI976" s="445"/>
      <c r="AJ976" s="214"/>
      <c r="AK976" s="479"/>
      <c r="AL976" s="479"/>
      <c r="AM976" s="479"/>
      <c r="AN976" s="479"/>
      <c r="AO976" s="479"/>
      <c r="AP976" s="479"/>
      <c r="AQ976" s="7"/>
      <c r="AR976" s="479"/>
      <c r="AS976" s="479"/>
      <c r="AT976" s="479"/>
      <c r="AU976" s="7"/>
      <c r="AV976" s="7"/>
      <c r="AW976" s="214"/>
      <c r="AX976" s="214"/>
      <c r="AY976" s="7"/>
      <c r="AZ976" s="7"/>
      <c r="BA976" s="7"/>
      <c r="BB976" s="7"/>
      <c r="BC976" s="7"/>
      <c r="BD976" s="7"/>
    </row>
    <row r="977" spans="1:56" x14ac:dyDescent="0.25">
      <c r="A977" s="7"/>
      <c r="B977" s="7"/>
      <c r="C977" s="7"/>
      <c r="D977" s="7"/>
      <c r="E977" s="7"/>
      <c r="F977" s="7"/>
      <c r="G977" s="7"/>
      <c r="H977" s="7"/>
      <c r="I977" s="7"/>
      <c r="J977" s="7"/>
      <c r="K977" s="7"/>
      <c r="L977" s="7"/>
      <c r="M977" s="445"/>
      <c r="N977" s="214"/>
      <c r="O977" s="479"/>
      <c r="P977" s="479"/>
      <c r="Q977" s="479"/>
      <c r="R977" s="479"/>
      <c r="S977" s="479"/>
      <c r="T977" s="479"/>
      <c r="U977" s="445"/>
      <c r="V977" s="479"/>
      <c r="W977" s="479"/>
      <c r="X977" s="479"/>
      <c r="Y977" s="479"/>
      <c r="Z977" s="479"/>
      <c r="AA977" s="479"/>
      <c r="AB977" s="445"/>
      <c r="AC977" s="479"/>
      <c r="AD977" s="479"/>
      <c r="AE977" s="479"/>
      <c r="AF977" s="479"/>
      <c r="AG977" s="479"/>
      <c r="AH977" s="479"/>
      <c r="AI977" s="445"/>
      <c r="AJ977" s="214"/>
      <c r="AK977" s="479"/>
      <c r="AL977" s="479"/>
      <c r="AM977" s="479"/>
      <c r="AN977" s="479"/>
      <c r="AO977" s="479"/>
      <c r="AP977" s="479"/>
      <c r="AQ977" s="7"/>
      <c r="AR977" s="479"/>
      <c r="AS977" s="479"/>
      <c r="AT977" s="479"/>
      <c r="AU977" s="7"/>
      <c r="AV977" s="7"/>
      <c r="AW977" s="214"/>
      <c r="AX977" s="214"/>
      <c r="AY977" s="7"/>
      <c r="AZ977" s="7"/>
      <c r="BA977" s="7"/>
      <c r="BB977" s="7"/>
      <c r="BC977" s="7"/>
      <c r="BD977" s="7"/>
    </row>
    <row r="978" spans="1:56" x14ac:dyDescent="0.25">
      <c r="A978" s="7"/>
      <c r="B978" s="7"/>
      <c r="C978" s="7"/>
      <c r="D978" s="7"/>
      <c r="E978" s="7"/>
      <c r="F978" s="7"/>
      <c r="G978" s="7"/>
      <c r="H978" s="7"/>
      <c r="I978" s="7"/>
      <c r="J978" s="7"/>
      <c r="K978" s="7"/>
      <c r="L978" s="7"/>
      <c r="M978" s="445"/>
      <c r="N978" s="214"/>
      <c r="O978" s="479"/>
      <c r="P978" s="479"/>
      <c r="Q978" s="479"/>
      <c r="R978" s="479"/>
      <c r="S978" s="479"/>
      <c r="T978" s="479"/>
      <c r="U978" s="445"/>
      <c r="V978" s="479"/>
      <c r="W978" s="479"/>
      <c r="X978" s="479"/>
      <c r="Y978" s="479"/>
      <c r="Z978" s="479"/>
      <c r="AA978" s="479"/>
      <c r="AB978" s="445"/>
      <c r="AC978" s="479"/>
      <c r="AD978" s="479"/>
      <c r="AE978" s="479"/>
      <c r="AF978" s="479"/>
      <c r="AG978" s="479"/>
      <c r="AH978" s="479"/>
      <c r="AI978" s="445"/>
      <c r="AJ978" s="214"/>
      <c r="AK978" s="479"/>
      <c r="AL978" s="479"/>
      <c r="AM978" s="479"/>
      <c r="AN978" s="479"/>
      <c r="AO978" s="479"/>
      <c r="AP978" s="479"/>
      <c r="AQ978" s="7"/>
      <c r="AR978" s="479"/>
      <c r="AS978" s="479"/>
      <c r="AT978" s="479"/>
      <c r="AU978" s="7"/>
      <c r="AV978" s="7"/>
      <c r="AW978" s="214"/>
      <c r="AX978" s="214"/>
      <c r="AY978" s="7"/>
      <c r="AZ978" s="7"/>
      <c r="BA978" s="7"/>
      <c r="BB978" s="7"/>
      <c r="BC978" s="7"/>
      <c r="BD978" s="7"/>
    </row>
    <row r="979" spans="1:56" x14ac:dyDescent="0.25">
      <c r="A979" s="7"/>
      <c r="B979" s="7"/>
      <c r="C979" s="7"/>
      <c r="D979" s="7"/>
      <c r="E979" s="7"/>
      <c r="F979" s="7"/>
      <c r="G979" s="7"/>
      <c r="H979" s="7"/>
      <c r="I979" s="7"/>
      <c r="J979" s="7"/>
      <c r="K979" s="7"/>
      <c r="L979" s="7"/>
      <c r="M979" s="445"/>
      <c r="N979" s="214"/>
      <c r="O979" s="479"/>
      <c r="P979" s="479"/>
      <c r="Q979" s="479"/>
      <c r="R979" s="479"/>
      <c r="S979" s="479"/>
      <c r="T979" s="479"/>
      <c r="U979" s="445"/>
      <c r="V979" s="479"/>
      <c r="W979" s="479"/>
      <c r="X979" s="479"/>
      <c r="Y979" s="479"/>
      <c r="Z979" s="479"/>
      <c r="AA979" s="479"/>
      <c r="AB979" s="445"/>
      <c r="AC979" s="479"/>
      <c r="AD979" s="479"/>
      <c r="AE979" s="479"/>
      <c r="AF979" s="479"/>
      <c r="AG979" s="479"/>
      <c r="AH979" s="479"/>
      <c r="AI979" s="445"/>
      <c r="AJ979" s="214"/>
      <c r="AK979" s="479"/>
      <c r="AL979" s="479"/>
      <c r="AM979" s="479"/>
      <c r="AN979" s="479"/>
      <c r="AO979" s="479"/>
      <c r="AP979" s="479"/>
      <c r="AQ979" s="7"/>
      <c r="AR979" s="479"/>
      <c r="AS979" s="479"/>
      <c r="AT979" s="479"/>
      <c r="AU979" s="7"/>
      <c r="AV979" s="7"/>
      <c r="AW979" s="214"/>
      <c r="AX979" s="214"/>
      <c r="AY979" s="7"/>
      <c r="AZ979" s="7"/>
      <c r="BA979" s="7"/>
      <c r="BB979" s="7"/>
      <c r="BC979" s="7"/>
      <c r="BD979" s="7"/>
    </row>
    <row r="980" spans="1:56" x14ac:dyDescent="0.25">
      <c r="A980" s="7"/>
      <c r="B980" s="7"/>
      <c r="C980" s="7"/>
      <c r="D980" s="7"/>
      <c r="E980" s="7"/>
      <c r="F980" s="7"/>
      <c r="G980" s="7"/>
      <c r="H980" s="7"/>
      <c r="I980" s="7"/>
      <c r="J980" s="7"/>
      <c r="K980" s="7"/>
      <c r="L980" s="7"/>
      <c r="M980" s="445"/>
      <c r="N980" s="214"/>
      <c r="O980" s="479"/>
      <c r="P980" s="479"/>
      <c r="Q980" s="479"/>
      <c r="R980" s="479"/>
      <c r="S980" s="479"/>
      <c r="T980" s="479"/>
      <c r="U980" s="445"/>
      <c r="V980" s="479"/>
      <c r="W980" s="479"/>
      <c r="X980" s="479"/>
      <c r="Y980" s="479"/>
      <c r="Z980" s="479"/>
      <c r="AA980" s="479"/>
      <c r="AB980" s="445"/>
      <c r="AC980" s="479"/>
      <c r="AD980" s="479"/>
      <c r="AE980" s="479"/>
      <c r="AF980" s="479"/>
      <c r="AG980" s="479"/>
      <c r="AH980" s="479"/>
      <c r="AI980" s="445"/>
      <c r="AJ980" s="214"/>
      <c r="AK980" s="479"/>
      <c r="AL980" s="479"/>
      <c r="AM980" s="479"/>
      <c r="AN980" s="479"/>
      <c r="AO980" s="479"/>
      <c r="AP980" s="479"/>
      <c r="AQ980" s="7"/>
      <c r="AR980" s="479"/>
      <c r="AS980" s="479"/>
      <c r="AT980" s="479"/>
      <c r="AU980" s="7"/>
      <c r="AV980" s="7"/>
      <c r="AW980" s="214"/>
      <c r="AX980" s="214"/>
      <c r="AY980" s="7"/>
      <c r="AZ980" s="7"/>
      <c r="BA980" s="7"/>
      <c r="BB980" s="7"/>
      <c r="BC980" s="7"/>
      <c r="BD980" s="7"/>
    </row>
    <row r="981" spans="1:56" x14ac:dyDescent="0.25">
      <c r="A981" s="7"/>
      <c r="B981" s="7"/>
      <c r="C981" s="7"/>
      <c r="D981" s="7"/>
      <c r="E981" s="7"/>
      <c r="F981" s="7"/>
      <c r="G981" s="7"/>
      <c r="H981" s="7"/>
      <c r="I981" s="7"/>
      <c r="J981" s="7"/>
      <c r="K981" s="7"/>
      <c r="L981" s="7"/>
      <c r="M981" s="445"/>
      <c r="N981" s="214"/>
      <c r="O981" s="479"/>
      <c r="P981" s="479"/>
      <c r="Q981" s="479"/>
      <c r="R981" s="479"/>
      <c r="S981" s="479"/>
      <c r="T981" s="479"/>
      <c r="U981" s="445"/>
      <c r="V981" s="479"/>
      <c r="W981" s="479"/>
      <c r="X981" s="479"/>
      <c r="Y981" s="479"/>
      <c r="Z981" s="479"/>
      <c r="AA981" s="479"/>
      <c r="AB981" s="445"/>
      <c r="AC981" s="479"/>
      <c r="AD981" s="479"/>
      <c r="AE981" s="479"/>
      <c r="AF981" s="479"/>
      <c r="AG981" s="479"/>
      <c r="AH981" s="479"/>
      <c r="AI981" s="445"/>
      <c r="AJ981" s="214"/>
      <c r="AK981" s="479"/>
      <c r="AL981" s="479"/>
      <c r="AM981" s="479"/>
      <c r="AN981" s="479"/>
      <c r="AO981" s="479"/>
      <c r="AP981" s="479"/>
      <c r="AQ981" s="7"/>
      <c r="AR981" s="479"/>
      <c r="AS981" s="479"/>
      <c r="AT981" s="479"/>
      <c r="AU981" s="7"/>
      <c r="AV981" s="7"/>
      <c r="AW981" s="214"/>
      <c r="AX981" s="214"/>
      <c r="AY981" s="7"/>
      <c r="AZ981" s="7"/>
      <c r="BA981" s="7"/>
      <c r="BB981" s="7"/>
      <c r="BC981" s="7"/>
      <c r="BD981" s="7"/>
    </row>
    <row r="982" spans="1:56" x14ac:dyDescent="0.25">
      <c r="A982" s="7"/>
      <c r="B982" s="7"/>
      <c r="C982" s="7"/>
      <c r="D982" s="7"/>
      <c r="E982" s="7"/>
      <c r="F982" s="7"/>
      <c r="G982" s="7"/>
      <c r="H982" s="7"/>
      <c r="I982" s="7"/>
      <c r="J982" s="7"/>
      <c r="K982" s="7"/>
      <c r="L982" s="7"/>
      <c r="M982" s="445"/>
      <c r="N982" s="214"/>
      <c r="O982" s="479"/>
      <c r="P982" s="479"/>
      <c r="Q982" s="479"/>
      <c r="R982" s="479"/>
      <c r="S982" s="479"/>
      <c r="T982" s="479"/>
      <c r="U982" s="445"/>
      <c r="V982" s="479"/>
      <c r="W982" s="479"/>
      <c r="X982" s="479"/>
      <c r="Y982" s="479"/>
      <c r="Z982" s="479"/>
      <c r="AA982" s="479"/>
      <c r="AB982" s="445"/>
      <c r="AC982" s="479"/>
      <c r="AD982" s="479"/>
      <c r="AE982" s="479"/>
      <c r="AF982" s="479"/>
      <c r="AG982" s="479"/>
      <c r="AH982" s="479"/>
      <c r="AI982" s="445"/>
      <c r="AJ982" s="214"/>
      <c r="AK982" s="479"/>
      <c r="AL982" s="479"/>
      <c r="AM982" s="479"/>
      <c r="AN982" s="479"/>
      <c r="AO982" s="479"/>
      <c r="AP982" s="479"/>
      <c r="AQ982" s="7"/>
      <c r="AR982" s="479"/>
      <c r="AS982" s="479"/>
      <c r="AT982" s="479"/>
      <c r="AU982" s="7"/>
      <c r="AV982" s="7"/>
      <c r="AW982" s="214"/>
      <c r="AX982" s="214"/>
      <c r="AY982" s="7"/>
      <c r="AZ982" s="7"/>
      <c r="BA982" s="7"/>
      <c r="BB982" s="7"/>
      <c r="BC982" s="7"/>
      <c r="BD982" s="7"/>
    </row>
    <row r="983" spans="1:56" x14ac:dyDescent="0.25">
      <c r="A983" s="7"/>
      <c r="B983" s="7"/>
      <c r="C983" s="7"/>
      <c r="D983" s="7"/>
      <c r="E983" s="7"/>
      <c r="F983" s="7"/>
      <c r="G983" s="7"/>
      <c r="H983" s="7"/>
      <c r="I983" s="7"/>
      <c r="J983" s="7"/>
      <c r="K983" s="7"/>
      <c r="L983" s="7"/>
      <c r="M983" s="445"/>
      <c r="N983" s="214"/>
      <c r="O983" s="479"/>
      <c r="P983" s="479"/>
      <c r="Q983" s="479"/>
      <c r="R983" s="479"/>
      <c r="S983" s="479"/>
      <c r="T983" s="479"/>
      <c r="U983" s="445"/>
      <c r="V983" s="479"/>
      <c r="W983" s="479"/>
      <c r="X983" s="479"/>
      <c r="Y983" s="479"/>
      <c r="Z983" s="479"/>
      <c r="AA983" s="479"/>
      <c r="AB983" s="445"/>
      <c r="AC983" s="479"/>
      <c r="AD983" s="479"/>
      <c r="AE983" s="479"/>
      <c r="AF983" s="479"/>
      <c r="AG983" s="479"/>
      <c r="AH983" s="479"/>
      <c r="AI983" s="445"/>
      <c r="AJ983" s="214"/>
      <c r="AK983" s="479"/>
      <c r="AL983" s="479"/>
      <c r="AM983" s="479"/>
      <c r="AN983" s="479"/>
      <c r="AO983" s="479"/>
      <c r="AP983" s="479"/>
      <c r="AQ983" s="7"/>
      <c r="AR983" s="479"/>
      <c r="AS983" s="479"/>
      <c r="AT983" s="479"/>
      <c r="AU983" s="7"/>
      <c r="AV983" s="7"/>
      <c r="AW983" s="214"/>
      <c r="AX983" s="214"/>
      <c r="AY983" s="7"/>
      <c r="AZ983" s="7"/>
      <c r="BA983" s="7"/>
      <c r="BB983" s="7"/>
      <c r="BC983" s="7"/>
      <c r="BD983" s="7"/>
    </row>
    <row r="984" spans="1:56" x14ac:dyDescent="0.25">
      <c r="A984" s="7"/>
      <c r="B984" s="7"/>
      <c r="C984" s="7"/>
      <c r="D984" s="7"/>
      <c r="E984" s="7"/>
      <c r="F984" s="7"/>
      <c r="G984" s="7"/>
      <c r="H984" s="7"/>
      <c r="I984" s="7"/>
      <c r="J984" s="7"/>
      <c r="K984" s="7"/>
      <c r="L984" s="7"/>
      <c r="M984" s="445"/>
      <c r="N984" s="214"/>
      <c r="O984" s="479"/>
      <c r="P984" s="479"/>
      <c r="Q984" s="479"/>
      <c r="R984" s="479"/>
      <c r="S984" s="479"/>
      <c r="T984" s="479"/>
      <c r="U984" s="445"/>
      <c r="V984" s="479"/>
      <c r="W984" s="479"/>
      <c r="X984" s="479"/>
      <c r="Y984" s="479"/>
      <c r="Z984" s="479"/>
      <c r="AA984" s="479"/>
      <c r="AB984" s="445"/>
      <c r="AC984" s="479"/>
      <c r="AD984" s="479"/>
      <c r="AE984" s="479"/>
      <c r="AF984" s="479"/>
      <c r="AG984" s="479"/>
      <c r="AH984" s="479"/>
      <c r="AI984" s="445"/>
      <c r="AJ984" s="214"/>
      <c r="AK984" s="479"/>
      <c r="AL984" s="479"/>
      <c r="AM984" s="479"/>
      <c r="AN984" s="479"/>
      <c r="AO984" s="479"/>
      <c r="AP984" s="479"/>
      <c r="AQ984" s="7"/>
      <c r="AR984" s="479"/>
      <c r="AS984" s="479"/>
      <c r="AT984" s="479"/>
      <c r="AU984" s="7"/>
      <c r="AV984" s="7"/>
      <c r="AW984" s="214"/>
      <c r="AX984" s="214"/>
      <c r="AY984" s="7"/>
      <c r="AZ984" s="7"/>
      <c r="BA984" s="7"/>
      <c r="BB984" s="7"/>
      <c r="BC984" s="7"/>
      <c r="BD984" s="7"/>
    </row>
    <row r="985" spans="1:56" x14ac:dyDescent="0.25">
      <c r="A985" s="7"/>
      <c r="B985" s="7"/>
      <c r="C985" s="7"/>
      <c r="D985" s="7"/>
      <c r="E985" s="7"/>
      <c r="F985" s="7"/>
      <c r="G985" s="7"/>
      <c r="H985" s="7"/>
      <c r="I985" s="7"/>
      <c r="J985" s="7"/>
      <c r="K985" s="7"/>
      <c r="L985" s="7"/>
      <c r="M985" s="445"/>
      <c r="N985" s="214"/>
      <c r="O985" s="479"/>
      <c r="P985" s="479"/>
      <c r="Q985" s="479"/>
      <c r="R985" s="479"/>
      <c r="S985" s="479"/>
      <c r="T985" s="479"/>
      <c r="U985" s="445"/>
      <c r="V985" s="479"/>
      <c r="W985" s="479"/>
      <c r="X985" s="479"/>
      <c r="Y985" s="479"/>
      <c r="Z985" s="479"/>
      <c r="AA985" s="479"/>
      <c r="AB985" s="445"/>
      <c r="AC985" s="479"/>
      <c r="AD985" s="479"/>
      <c r="AE985" s="479"/>
      <c r="AF985" s="479"/>
      <c r="AG985" s="479"/>
      <c r="AH985" s="479"/>
      <c r="AI985" s="445"/>
      <c r="AJ985" s="214"/>
      <c r="AK985" s="479"/>
      <c r="AL985" s="479"/>
      <c r="AM985" s="479"/>
      <c r="AN985" s="479"/>
      <c r="AO985" s="479"/>
      <c r="AP985" s="479"/>
      <c r="AQ985" s="7"/>
      <c r="AR985" s="479"/>
      <c r="AS985" s="479"/>
      <c r="AT985" s="479"/>
      <c r="AU985" s="7"/>
      <c r="AV985" s="7"/>
      <c r="AW985" s="214"/>
      <c r="AX985" s="214"/>
      <c r="AY985" s="7"/>
      <c r="AZ985" s="7"/>
      <c r="BA985" s="7"/>
      <c r="BB985" s="7"/>
      <c r="BC985" s="7"/>
      <c r="BD985" s="7"/>
    </row>
    <row r="986" spans="1:56" x14ac:dyDescent="0.25">
      <c r="A986" s="7"/>
      <c r="B986" s="7"/>
      <c r="C986" s="7"/>
      <c r="D986" s="7"/>
      <c r="E986" s="7"/>
      <c r="F986" s="7"/>
      <c r="G986" s="7"/>
      <c r="H986" s="7"/>
      <c r="I986" s="7"/>
      <c r="J986" s="7"/>
      <c r="K986" s="7"/>
      <c r="L986" s="7"/>
      <c r="M986" s="445"/>
      <c r="N986" s="214"/>
      <c r="O986" s="479"/>
      <c r="P986" s="479"/>
      <c r="Q986" s="479"/>
      <c r="R986" s="479"/>
      <c r="S986" s="479"/>
      <c r="T986" s="479"/>
      <c r="U986" s="445"/>
      <c r="V986" s="479"/>
      <c r="W986" s="479"/>
      <c r="X986" s="479"/>
      <c r="Y986" s="479"/>
      <c r="Z986" s="479"/>
      <c r="AA986" s="479"/>
      <c r="AB986" s="445"/>
      <c r="AC986" s="479"/>
      <c r="AD986" s="479"/>
      <c r="AE986" s="479"/>
      <c r="AF986" s="479"/>
      <c r="AG986" s="479"/>
      <c r="AH986" s="479"/>
      <c r="AI986" s="445"/>
      <c r="AJ986" s="214"/>
      <c r="AK986" s="479"/>
      <c r="AL986" s="479"/>
      <c r="AM986" s="479"/>
      <c r="AN986" s="479"/>
      <c r="AO986" s="479"/>
      <c r="AP986" s="479"/>
      <c r="AQ986" s="7"/>
      <c r="AR986" s="479"/>
      <c r="AS986" s="479"/>
      <c r="AT986" s="479"/>
      <c r="AU986" s="7"/>
      <c r="AV986" s="7"/>
      <c r="AW986" s="214"/>
      <c r="AX986" s="214"/>
      <c r="AY986" s="7"/>
      <c r="AZ986" s="7"/>
      <c r="BA986" s="7"/>
      <c r="BB986" s="7"/>
      <c r="BC986" s="7"/>
      <c r="BD986" s="7"/>
    </row>
    <row r="987" spans="1:56" x14ac:dyDescent="0.25">
      <c r="A987" s="7"/>
      <c r="B987" s="7"/>
      <c r="C987" s="7"/>
      <c r="D987" s="7"/>
      <c r="E987" s="7"/>
      <c r="F987" s="7"/>
      <c r="G987" s="7"/>
      <c r="H987" s="7"/>
      <c r="I987" s="7"/>
      <c r="J987" s="7"/>
      <c r="K987" s="7"/>
      <c r="L987" s="7"/>
      <c r="M987" s="445"/>
      <c r="N987" s="214"/>
      <c r="O987" s="479"/>
      <c r="P987" s="479"/>
      <c r="Q987" s="479"/>
      <c r="R987" s="479"/>
      <c r="S987" s="479"/>
      <c r="T987" s="479"/>
      <c r="U987" s="445"/>
      <c r="V987" s="479"/>
      <c r="W987" s="479"/>
      <c r="X987" s="479"/>
      <c r="Y987" s="479"/>
      <c r="Z987" s="479"/>
      <c r="AA987" s="479"/>
      <c r="AB987" s="445"/>
      <c r="AC987" s="479"/>
      <c r="AD987" s="479"/>
      <c r="AE987" s="479"/>
      <c r="AF987" s="479"/>
      <c r="AG987" s="479"/>
      <c r="AH987" s="479"/>
      <c r="AI987" s="445"/>
      <c r="AJ987" s="214"/>
      <c r="AK987" s="479"/>
      <c r="AL987" s="479"/>
      <c r="AM987" s="479"/>
      <c r="AN987" s="479"/>
      <c r="AO987" s="479"/>
      <c r="AP987" s="479"/>
      <c r="AQ987" s="7"/>
      <c r="AR987" s="479"/>
      <c r="AS987" s="479"/>
      <c r="AT987" s="479"/>
      <c r="AU987" s="7"/>
      <c r="AV987" s="7"/>
      <c r="AW987" s="214"/>
      <c r="AX987" s="214"/>
      <c r="AY987" s="7"/>
      <c r="AZ987" s="7"/>
      <c r="BA987" s="7"/>
      <c r="BB987" s="7"/>
      <c r="BC987" s="7"/>
      <c r="BD987" s="7"/>
    </row>
    <row r="988" spans="1:56" x14ac:dyDescent="0.25">
      <c r="A988" s="7"/>
      <c r="B988" s="7"/>
      <c r="C988" s="7"/>
      <c r="D988" s="7"/>
      <c r="E988" s="7"/>
      <c r="F988" s="7"/>
      <c r="G988" s="7"/>
      <c r="H988" s="7"/>
      <c r="I988" s="7"/>
      <c r="J988" s="7"/>
      <c r="K988" s="7"/>
      <c r="L988" s="7"/>
      <c r="M988" s="445"/>
      <c r="N988" s="214"/>
      <c r="O988" s="479"/>
      <c r="P988" s="479"/>
      <c r="Q988" s="479"/>
      <c r="R988" s="479"/>
      <c r="S988" s="479"/>
      <c r="T988" s="479"/>
      <c r="U988" s="445"/>
      <c r="V988" s="479"/>
      <c r="W988" s="479"/>
      <c r="X988" s="479"/>
      <c r="Y988" s="479"/>
      <c r="Z988" s="479"/>
      <c r="AA988" s="479"/>
      <c r="AB988" s="445"/>
      <c r="AC988" s="479"/>
      <c r="AD988" s="479"/>
      <c r="AE988" s="479"/>
      <c r="AF988" s="479"/>
      <c r="AG988" s="479"/>
      <c r="AH988" s="479"/>
      <c r="AI988" s="445"/>
      <c r="AJ988" s="214"/>
      <c r="AK988" s="479"/>
      <c r="AL988" s="479"/>
      <c r="AM988" s="479"/>
      <c r="AN988" s="479"/>
      <c r="AO988" s="479"/>
      <c r="AP988" s="479"/>
      <c r="AQ988" s="7"/>
      <c r="AR988" s="479"/>
      <c r="AS988" s="479"/>
      <c r="AT988" s="479"/>
      <c r="AU988" s="7"/>
      <c r="AV988" s="7"/>
      <c r="AW988" s="214"/>
      <c r="AX988" s="214"/>
      <c r="AY988" s="7"/>
      <c r="AZ988" s="7"/>
      <c r="BA988" s="7"/>
      <c r="BB988" s="7"/>
      <c r="BC988" s="7"/>
      <c r="BD988" s="7"/>
    </row>
    <row r="989" spans="1:56" x14ac:dyDescent="0.25">
      <c r="A989" s="7"/>
      <c r="B989" s="7"/>
      <c r="C989" s="7"/>
      <c r="D989" s="7"/>
      <c r="E989" s="7"/>
      <c r="F989" s="7"/>
      <c r="G989" s="7"/>
      <c r="H989" s="7"/>
      <c r="I989" s="7"/>
      <c r="J989" s="7"/>
      <c r="K989" s="7"/>
      <c r="L989" s="7"/>
      <c r="M989" s="445"/>
      <c r="N989" s="214"/>
      <c r="O989" s="479"/>
      <c r="P989" s="479"/>
      <c r="Q989" s="479"/>
      <c r="R989" s="479"/>
      <c r="S989" s="479"/>
      <c r="T989" s="479"/>
      <c r="U989" s="445"/>
      <c r="V989" s="479"/>
      <c r="W989" s="479"/>
      <c r="X989" s="479"/>
      <c r="Y989" s="479"/>
      <c r="Z989" s="479"/>
      <c r="AA989" s="479"/>
      <c r="AB989" s="445"/>
      <c r="AC989" s="479"/>
      <c r="AD989" s="479"/>
      <c r="AE989" s="479"/>
      <c r="AF989" s="479"/>
      <c r="AG989" s="479"/>
      <c r="AH989" s="479"/>
      <c r="AI989" s="445"/>
      <c r="AJ989" s="214"/>
      <c r="AK989" s="479"/>
      <c r="AL989" s="479"/>
      <c r="AM989" s="479"/>
      <c r="AN989" s="479"/>
      <c r="AO989" s="479"/>
      <c r="AP989" s="479"/>
      <c r="AQ989" s="7"/>
      <c r="AR989" s="479"/>
      <c r="AS989" s="479"/>
      <c r="AT989" s="479"/>
      <c r="AU989" s="7"/>
      <c r="AV989" s="7"/>
      <c r="AW989" s="214"/>
      <c r="AX989" s="214"/>
      <c r="AY989" s="7"/>
      <c r="AZ989" s="7"/>
      <c r="BA989" s="7"/>
      <c r="BB989" s="7"/>
      <c r="BC989" s="7"/>
      <c r="BD989" s="7"/>
    </row>
    <row r="990" spans="1:56" x14ac:dyDescent="0.25">
      <c r="A990" s="7"/>
      <c r="B990" s="7"/>
      <c r="C990" s="7"/>
      <c r="D990" s="7"/>
      <c r="E990" s="7"/>
      <c r="F990" s="7"/>
      <c r="G990" s="7"/>
      <c r="H990" s="7"/>
      <c r="I990" s="7"/>
      <c r="J990" s="7"/>
      <c r="K990" s="7"/>
      <c r="L990" s="7"/>
      <c r="M990" s="445"/>
      <c r="N990" s="214"/>
      <c r="O990" s="479"/>
      <c r="P990" s="479"/>
      <c r="Q990" s="479"/>
      <c r="R990" s="479"/>
      <c r="S990" s="479"/>
      <c r="T990" s="479"/>
      <c r="U990" s="445"/>
      <c r="V990" s="479"/>
      <c r="W990" s="479"/>
      <c r="X990" s="479"/>
      <c r="Y990" s="479"/>
      <c r="Z990" s="479"/>
      <c r="AA990" s="479"/>
      <c r="AB990" s="445"/>
      <c r="AC990" s="479"/>
      <c r="AD990" s="479"/>
      <c r="AE990" s="479"/>
      <c r="AF990" s="479"/>
      <c r="AG990" s="479"/>
      <c r="AH990" s="479"/>
      <c r="AI990" s="445"/>
      <c r="AJ990" s="214"/>
      <c r="AK990" s="479"/>
      <c r="AL990" s="479"/>
      <c r="AM990" s="479"/>
      <c r="AN990" s="479"/>
      <c r="AO990" s="479"/>
      <c r="AP990" s="479"/>
      <c r="AQ990" s="7"/>
      <c r="AR990" s="479"/>
      <c r="AS990" s="479"/>
      <c r="AT990" s="479"/>
      <c r="AU990" s="7"/>
      <c r="AV990" s="7"/>
      <c r="AW990" s="214"/>
      <c r="AX990" s="214"/>
      <c r="AY990" s="7"/>
      <c r="AZ990" s="7"/>
      <c r="BA990" s="7"/>
      <c r="BB990" s="7"/>
      <c r="BC990" s="7"/>
      <c r="BD990" s="7"/>
    </row>
    <row r="991" spans="1:56" x14ac:dyDescent="0.25">
      <c r="A991" s="7"/>
      <c r="B991" s="7"/>
      <c r="C991" s="7"/>
      <c r="D991" s="7"/>
      <c r="E991" s="7"/>
      <c r="F991" s="7"/>
      <c r="G991" s="7"/>
      <c r="H991" s="7"/>
      <c r="I991" s="7"/>
      <c r="J991" s="7"/>
      <c r="K991" s="7"/>
      <c r="L991" s="7"/>
      <c r="M991" s="445"/>
      <c r="N991" s="214"/>
      <c r="O991" s="479"/>
      <c r="P991" s="479"/>
      <c r="Q991" s="479"/>
      <c r="R991" s="479"/>
      <c r="S991" s="479"/>
      <c r="T991" s="479"/>
      <c r="U991" s="445"/>
      <c r="V991" s="479"/>
      <c r="W991" s="479"/>
      <c r="X991" s="479"/>
      <c r="Y991" s="479"/>
      <c r="Z991" s="479"/>
      <c r="AA991" s="479"/>
      <c r="AB991" s="445"/>
      <c r="AC991" s="479"/>
      <c r="AD991" s="479"/>
      <c r="AE991" s="479"/>
      <c r="AF991" s="479"/>
      <c r="AG991" s="479"/>
      <c r="AH991" s="479"/>
      <c r="AI991" s="445"/>
      <c r="AJ991" s="214"/>
      <c r="AK991" s="479"/>
      <c r="AL991" s="479"/>
      <c r="AM991" s="479"/>
      <c r="AN991" s="479"/>
      <c r="AO991" s="479"/>
      <c r="AP991" s="479"/>
      <c r="AQ991" s="7"/>
      <c r="AR991" s="479"/>
      <c r="AS991" s="479"/>
      <c r="AT991" s="479"/>
      <c r="AU991" s="7"/>
      <c r="AV991" s="7"/>
      <c r="AW991" s="214"/>
      <c r="AX991" s="214"/>
      <c r="AY991" s="7"/>
      <c r="AZ991" s="7"/>
      <c r="BA991" s="7"/>
      <c r="BB991" s="7"/>
      <c r="BC991" s="7"/>
      <c r="BD991" s="7"/>
    </row>
    <row r="992" spans="1:56" x14ac:dyDescent="0.25">
      <c r="A992" s="7"/>
      <c r="B992" s="7"/>
      <c r="C992" s="7"/>
      <c r="D992" s="7"/>
      <c r="E992" s="7"/>
      <c r="F992" s="7"/>
      <c r="G992" s="7"/>
      <c r="H992" s="7"/>
      <c r="I992" s="7"/>
      <c r="J992" s="7"/>
      <c r="K992" s="7"/>
      <c r="L992" s="7"/>
      <c r="M992" s="445"/>
      <c r="N992" s="214"/>
      <c r="O992" s="479"/>
      <c r="P992" s="479"/>
      <c r="Q992" s="479"/>
      <c r="R992" s="479"/>
      <c r="S992" s="479"/>
      <c r="T992" s="479"/>
      <c r="U992" s="445"/>
      <c r="V992" s="479"/>
      <c r="W992" s="479"/>
      <c r="X992" s="479"/>
      <c r="Y992" s="479"/>
      <c r="Z992" s="479"/>
      <c r="AA992" s="479"/>
      <c r="AB992" s="445"/>
      <c r="AC992" s="479"/>
      <c r="AD992" s="479"/>
      <c r="AE992" s="479"/>
      <c r="AF992" s="479"/>
      <c r="AG992" s="479"/>
      <c r="AH992" s="479"/>
      <c r="AI992" s="445"/>
      <c r="AJ992" s="214"/>
      <c r="AK992" s="479"/>
      <c r="AL992" s="479"/>
      <c r="AM992" s="479"/>
      <c r="AN992" s="479"/>
      <c r="AO992" s="479"/>
      <c r="AP992" s="479"/>
      <c r="AQ992" s="7"/>
      <c r="AR992" s="479"/>
      <c r="AS992" s="479"/>
      <c r="AT992" s="479"/>
      <c r="AU992" s="7"/>
      <c r="AV992" s="7"/>
      <c r="AW992" s="214"/>
      <c r="AX992" s="214"/>
      <c r="AY992" s="7"/>
      <c r="AZ992" s="7"/>
      <c r="BA992" s="7"/>
      <c r="BB992" s="7"/>
      <c r="BC992" s="7"/>
      <c r="BD992" s="7"/>
    </row>
    <row r="993" spans="1:56" x14ac:dyDescent="0.25">
      <c r="A993" s="7"/>
      <c r="B993" s="7"/>
      <c r="C993" s="7"/>
      <c r="D993" s="7"/>
      <c r="E993" s="7"/>
      <c r="F993" s="7"/>
      <c r="G993" s="7"/>
      <c r="H993" s="7"/>
      <c r="I993" s="7"/>
      <c r="J993" s="7"/>
      <c r="K993" s="7"/>
      <c r="L993" s="7"/>
      <c r="M993" s="445"/>
      <c r="N993" s="214"/>
      <c r="O993" s="479"/>
      <c r="P993" s="479"/>
      <c r="Q993" s="479"/>
      <c r="R993" s="479"/>
      <c r="S993" s="479"/>
      <c r="T993" s="479"/>
      <c r="U993" s="445"/>
      <c r="V993" s="479"/>
      <c r="W993" s="479"/>
      <c r="X993" s="479"/>
      <c r="Y993" s="479"/>
      <c r="Z993" s="479"/>
      <c r="AA993" s="479"/>
      <c r="AB993" s="445"/>
      <c r="AC993" s="479"/>
      <c r="AD993" s="479"/>
      <c r="AE993" s="479"/>
      <c r="AF993" s="479"/>
      <c r="AG993" s="479"/>
      <c r="AH993" s="479"/>
      <c r="AI993" s="445"/>
      <c r="AJ993" s="214"/>
      <c r="AK993" s="479"/>
      <c r="AL993" s="479"/>
      <c r="AM993" s="479"/>
      <c r="AN993" s="479"/>
      <c r="AO993" s="479"/>
      <c r="AP993" s="479"/>
      <c r="AQ993" s="7"/>
      <c r="AR993" s="479"/>
      <c r="AS993" s="479"/>
      <c r="AT993" s="479"/>
      <c r="AU993" s="7"/>
      <c r="AV993" s="7"/>
      <c r="AW993" s="214"/>
      <c r="AX993" s="214"/>
      <c r="AY993" s="7"/>
      <c r="AZ993" s="7"/>
      <c r="BA993" s="7"/>
      <c r="BB993" s="7"/>
      <c r="BC993" s="7"/>
      <c r="BD993" s="7"/>
    </row>
    <row r="994" spans="1:56" x14ac:dyDescent="0.25">
      <c r="A994" s="7"/>
      <c r="B994" s="7"/>
      <c r="C994" s="7"/>
      <c r="D994" s="7"/>
      <c r="E994" s="7"/>
      <c r="F994" s="7"/>
      <c r="G994" s="7"/>
      <c r="H994" s="7"/>
      <c r="I994" s="7"/>
      <c r="J994" s="7"/>
      <c r="K994" s="7"/>
      <c r="L994" s="7"/>
      <c r="M994" s="445"/>
      <c r="N994" s="214"/>
      <c r="O994" s="479"/>
      <c r="P994" s="479"/>
      <c r="Q994" s="479"/>
      <c r="R994" s="479"/>
      <c r="S994" s="479"/>
      <c r="T994" s="479"/>
      <c r="U994" s="445"/>
      <c r="V994" s="479"/>
      <c r="W994" s="479"/>
      <c r="X994" s="479"/>
      <c r="Y994" s="479"/>
      <c r="Z994" s="479"/>
      <c r="AA994" s="479"/>
      <c r="AB994" s="445"/>
      <c r="AC994" s="479"/>
      <c r="AD994" s="479"/>
      <c r="AE994" s="479"/>
      <c r="AF994" s="479"/>
      <c r="AG994" s="479"/>
      <c r="AH994" s="479"/>
      <c r="AI994" s="445"/>
      <c r="AJ994" s="214"/>
      <c r="AK994" s="479"/>
      <c r="AL994" s="479"/>
      <c r="AM994" s="479"/>
      <c r="AN994" s="479"/>
      <c r="AO994" s="479"/>
      <c r="AP994" s="479"/>
      <c r="AQ994" s="7"/>
      <c r="AR994" s="479"/>
      <c r="AS994" s="479"/>
      <c r="AT994" s="479"/>
      <c r="AU994" s="7"/>
      <c r="AV994" s="7"/>
      <c r="AW994" s="214"/>
      <c r="AX994" s="214"/>
      <c r="AY994" s="7"/>
      <c r="AZ994" s="7"/>
      <c r="BA994" s="7"/>
      <c r="BB994" s="7"/>
      <c r="BC994" s="7"/>
      <c r="BD994" s="7"/>
    </row>
    <row r="995" spans="1:56" x14ac:dyDescent="0.25">
      <c r="A995" s="7"/>
      <c r="B995" s="7"/>
      <c r="C995" s="7"/>
      <c r="D995" s="7"/>
      <c r="E995" s="7"/>
      <c r="F995" s="7"/>
      <c r="G995" s="7"/>
      <c r="H995" s="7"/>
      <c r="I995" s="7"/>
      <c r="J995" s="7"/>
      <c r="K995" s="7"/>
      <c r="L995" s="7"/>
      <c r="M995" s="445"/>
      <c r="N995" s="214"/>
      <c r="O995" s="479"/>
      <c r="P995" s="479"/>
      <c r="Q995" s="479"/>
      <c r="R995" s="479"/>
      <c r="S995" s="479"/>
      <c r="T995" s="479"/>
      <c r="U995" s="445"/>
      <c r="V995" s="479"/>
      <c r="W995" s="479"/>
      <c r="X995" s="479"/>
      <c r="Y995" s="479"/>
      <c r="Z995" s="479"/>
      <c r="AA995" s="479"/>
      <c r="AB995" s="445"/>
      <c r="AC995" s="479"/>
      <c r="AD995" s="479"/>
      <c r="AE995" s="479"/>
      <c r="AF995" s="479"/>
      <c r="AG995" s="479"/>
      <c r="AH995" s="479"/>
      <c r="AI995" s="445"/>
      <c r="AJ995" s="214"/>
      <c r="AK995" s="479"/>
      <c r="AL995" s="479"/>
      <c r="AM995" s="479"/>
      <c r="AN995" s="479"/>
      <c r="AO995" s="479"/>
      <c r="AP995" s="479"/>
      <c r="AQ995" s="7"/>
      <c r="AR995" s="479"/>
      <c r="AS995" s="479"/>
      <c r="AT995" s="479"/>
      <c r="AU995" s="7"/>
      <c r="AV995" s="7"/>
      <c r="AW995" s="214"/>
      <c r="AX995" s="214"/>
      <c r="AY995" s="7"/>
      <c r="AZ995" s="7"/>
      <c r="BA995" s="7"/>
      <c r="BB995" s="7"/>
      <c r="BC995" s="7"/>
      <c r="BD995" s="7"/>
    </row>
    <row r="996" spans="1:56" x14ac:dyDescent="0.25">
      <c r="A996" s="7"/>
      <c r="B996" s="7"/>
      <c r="C996" s="7"/>
      <c r="D996" s="7"/>
      <c r="E996" s="7"/>
      <c r="F996" s="7"/>
      <c r="G996" s="7"/>
      <c r="H996" s="7"/>
      <c r="I996" s="7"/>
      <c r="J996" s="7"/>
      <c r="K996" s="7"/>
      <c r="L996" s="7"/>
      <c r="M996" s="445"/>
      <c r="N996" s="214"/>
      <c r="O996" s="479"/>
      <c r="P996" s="479"/>
      <c r="Q996" s="479"/>
      <c r="R996" s="479"/>
      <c r="S996" s="479"/>
      <c r="T996" s="479"/>
      <c r="U996" s="445"/>
      <c r="V996" s="479"/>
      <c r="W996" s="479"/>
      <c r="X996" s="479"/>
      <c r="Y996" s="479"/>
      <c r="Z996" s="479"/>
      <c r="AA996" s="479"/>
      <c r="AB996" s="445"/>
      <c r="AC996" s="479"/>
      <c r="AD996" s="479"/>
      <c r="AE996" s="479"/>
      <c r="AF996" s="479"/>
      <c r="AG996" s="479"/>
      <c r="AH996" s="479"/>
      <c r="AI996" s="445"/>
      <c r="AJ996" s="214"/>
      <c r="AK996" s="479"/>
      <c r="AL996" s="479"/>
      <c r="AM996" s="479"/>
      <c r="AN996" s="479"/>
      <c r="AO996" s="479"/>
      <c r="AP996" s="479"/>
      <c r="AQ996" s="7"/>
      <c r="AR996" s="479"/>
      <c r="AS996" s="479"/>
      <c r="AT996" s="479"/>
      <c r="AU996" s="7"/>
      <c r="AV996" s="7"/>
      <c r="AW996" s="214"/>
      <c r="AX996" s="214"/>
      <c r="AY996" s="7"/>
      <c r="AZ996" s="7"/>
      <c r="BA996" s="7"/>
      <c r="BB996" s="7"/>
      <c r="BC996" s="7"/>
      <c r="BD996" s="7"/>
    </row>
    <row r="997" spans="1:56" x14ac:dyDescent="0.25">
      <c r="A997" s="7"/>
      <c r="B997" s="7"/>
      <c r="C997" s="7"/>
      <c r="D997" s="7"/>
      <c r="E997" s="7"/>
      <c r="F997" s="7"/>
      <c r="G997" s="7"/>
      <c r="H997" s="7"/>
      <c r="I997" s="7"/>
      <c r="J997" s="7"/>
      <c r="K997" s="7"/>
      <c r="L997" s="7"/>
      <c r="M997" s="445"/>
      <c r="N997" s="214"/>
      <c r="O997" s="479"/>
      <c r="P997" s="479"/>
      <c r="Q997" s="479"/>
      <c r="R997" s="479"/>
      <c r="S997" s="479"/>
      <c r="T997" s="479"/>
      <c r="U997" s="445"/>
      <c r="V997" s="479"/>
      <c r="W997" s="479"/>
      <c r="X997" s="479"/>
      <c r="Y997" s="479"/>
      <c r="Z997" s="479"/>
      <c r="AA997" s="479"/>
      <c r="AB997" s="445"/>
      <c r="AC997" s="479"/>
      <c r="AD997" s="479"/>
      <c r="AE997" s="479"/>
      <c r="AF997" s="479"/>
      <c r="AG997" s="479"/>
      <c r="AH997" s="479"/>
      <c r="AI997" s="445"/>
      <c r="AJ997" s="214"/>
      <c r="AK997" s="479"/>
      <c r="AL997" s="479"/>
      <c r="AM997" s="479"/>
      <c r="AN997" s="479"/>
      <c r="AO997" s="479"/>
      <c r="AP997" s="479"/>
      <c r="AQ997" s="7"/>
      <c r="AR997" s="479"/>
      <c r="AS997" s="479"/>
      <c r="AT997" s="479"/>
      <c r="AU997" s="7"/>
      <c r="AV997" s="7"/>
      <c r="AW997" s="214"/>
      <c r="AX997" s="214"/>
      <c r="AY997" s="7"/>
      <c r="AZ997" s="7"/>
      <c r="BA997" s="7"/>
      <c r="BB997" s="7"/>
      <c r="BC997" s="7"/>
      <c r="BD997" s="7"/>
    </row>
    <row r="998" spans="1:56" x14ac:dyDescent="0.25">
      <c r="A998" s="7"/>
      <c r="B998" s="7"/>
      <c r="C998" s="7"/>
      <c r="D998" s="7"/>
      <c r="E998" s="7"/>
      <c r="F998" s="7"/>
      <c r="G998" s="7"/>
      <c r="H998" s="7"/>
      <c r="I998" s="7"/>
      <c r="J998" s="7"/>
      <c r="K998" s="7"/>
      <c r="L998" s="7"/>
      <c r="M998" s="445"/>
      <c r="N998" s="214"/>
      <c r="O998" s="479"/>
      <c r="P998" s="479"/>
      <c r="Q998" s="479"/>
      <c r="R998" s="479"/>
      <c r="S998" s="479"/>
      <c r="T998" s="479"/>
      <c r="U998" s="445"/>
      <c r="V998" s="479"/>
      <c r="W998" s="479"/>
      <c r="X998" s="479"/>
      <c r="Y998" s="479"/>
      <c r="Z998" s="479"/>
      <c r="AA998" s="479"/>
      <c r="AB998" s="445"/>
      <c r="AC998" s="479"/>
      <c r="AD998" s="479"/>
      <c r="AE998" s="479"/>
      <c r="AF998" s="479"/>
      <c r="AG998" s="479"/>
      <c r="AH998" s="479"/>
      <c r="AI998" s="445"/>
      <c r="AJ998" s="214"/>
      <c r="AK998" s="479"/>
      <c r="AL998" s="479"/>
      <c r="AM998" s="479"/>
      <c r="AN998" s="479"/>
      <c r="AO998" s="479"/>
      <c r="AP998" s="479"/>
      <c r="AQ998" s="7"/>
      <c r="AR998" s="479"/>
      <c r="AS998" s="479"/>
      <c r="AT998" s="479"/>
      <c r="AU998" s="7"/>
      <c r="AV998" s="7"/>
      <c r="AW998" s="214"/>
      <c r="AX998" s="214"/>
      <c r="AY998" s="7"/>
      <c r="AZ998" s="7"/>
      <c r="BA998" s="7"/>
      <c r="BB998" s="7"/>
      <c r="BC998" s="7"/>
      <c r="BD998" s="7"/>
    </row>
    <row r="999" spans="1:56" x14ac:dyDescent="0.25">
      <c r="A999" s="7"/>
      <c r="B999" s="7"/>
      <c r="C999" s="7"/>
      <c r="D999" s="7"/>
      <c r="E999" s="7"/>
      <c r="F999" s="7"/>
      <c r="G999" s="7"/>
      <c r="H999" s="7"/>
      <c r="I999" s="7"/>
      <c r="J999" s="7"/>
      <c r="K999" s="7"/>
      <c r="L999" s="7"/>
      <c r="M999" s="445"/>
      <c r="N999" s="214"/>
      <c r="O999" s="479"/>
      <c r="P999" s="479"/>
      <c r="Q999" s="479"/>
      <c r="R999" s="479"/>
      <c r="S999" s="479"/>
      <c r="T999" s="479"/>
      <c r="U999" s="445"/>
      <c r="V999" s="479"/>
      <c r="W999" s="479"/>
      <c r="X999" s="479"/>
      <c r="Y999" s="479"/>
      <c r="Z999" s="479"/>
      <c r="AA999" s="479"/>
      <c r="AB999" s="445"/>
      <c r="AC999" s="479"/>
      <c r="AD999" s="479"/>
      <c r="AE999" s="479"/>
      <c r="AF999" s="479"/>
      <c r="AG999" s="479"/>
      <c r="AH999" s="479"/>
      <c r="AI999" s="445"/>
      <c r="AJ999" s="214"/>
      <c r="AK999" s="479"/>
      <c r="AL999" s="479"/>
      <c r="AM999" s="479"/>
      <c r="AN999" s="479"/>
      <c r="AO999" s="479"/>
      <c r="AP999" s="479"/>
      <c r="AQ999" s="7"/>
      <c r="AR999" s="479"/>
      <c r="AS999" s="479"/>
      <c r="AT999" s="479"/>
      <c r="AU999" s="7"/>
      <c r="AV999" s="7"/>
      <c r="AW999" s="214"/>
      <c r="AX999" s="214"/>
      <c r="AY999" s="7"/>
      <c r="AZ999" s="7"/>
      <c r="BA999" s="7"/>
      <c r="BB999" s="7"/>
      <c r="BC999" s="7"/>
      <c r="BD999" s="7"/>
    </row>
  </sheetData>
  <mergeCells count="20">
    <mergeCell ref="E2:L2"/>
    <mergeCell ref="A3:C5"/>
    <mergeCell ref="D4:E4"/>
    <mergeCell ref="G4:L4"/>
    <mergeCell ref="C6:E6"/>
    <mergeCell ref="G6:L6"/>
    <mergeCell ref="O6:T7"/>
    <mergeCell ref="V6:AA7"/>
    <mergeCell ref="AC6:AH7"/>
    <mergeCell ref="AK6:AM6"/>
    <mergeCell ref="AO6:AP6"/>
    <mergeCell ref="B762:K762"/>
    <mergeCell ref="AV8:AX8"/>
    <mergeCell ref="K10:L10"/>
    <mergeCell ref="E12:F12"/>
    <mergeCell ref="H12:K12"/>
    <mergeCell ref="H13:L13"/>
    <mergeCell ref="B760:J760"/>
    <mergeCell ref="G8:H8"/>
    <mergeCell ref="J8:L8"/>
  </mergeCells>
  <conditionalFormatting sqref="AC904:AC905 Q898:S899 AE898:AG899 X898:Z899 O898:O899 V898:V899 AC898:AC899 Q901:S902 AE901:AG902 X901:Z902 O901:O902 V901:V902 AC901:AC902 AE904:AG905 X904:Z905 O904:O905 V904:V905 AK904:AK905 AM901:AO902 AK898:AK899 AK901:AK902 AM904:AO905 AM898:AO899 Q910:S911 Q904:S905 AE907:AG908 X907:Z908 O907:O908 V907:V908 AK907:AK908 AM907:AO908 Q907:S908 AC907:AC908 AE910:AG911 X910:Z911 O910:O911 V910:V911 AK910:AK911 AM910:AO911 AC910:AC911 AR831:AT887 O831:T831 AK831:AP831 V831:AA831 AK72:AN74 AC72:AD74 X72:AA74 X76:AA87 AK76:AN87 V99:AA99 X120:AA121 O120:P121 AC120:AD121 AK120:AN121 AR120:AT121 AR124:AT148 AK124:AN148 O124:P148 X124:AA148 X150:AA150 O150:P150 AC150:AD150 AK150:AN150 AR150:AT150 AR152:AT153 AK152:AN153 AC152:AD153 O152:P153 X152:AA153 X156:AA166 O156:P166 AK156:AN166 AR156:AT166 AR176:AT419 V285:AA293 X467:AA482 O467:P482 AC467:AD482 AK467:AP482 AR467:AT482 AR484:AT493 AK484:AP493 AC484:AD493 O484:P493 X484:AA493 X495:AA496 O495:P496 AC495:AD496 AK495:AP496 AR495:AT496 AR503:AT507 AK503:AP507 AC503:AD507 O503:P507 X503:AA507 X509:AA521 O509:P521 AC509:AD521 AK509:AP521 AR509:AT521 AR525:AT532 AK525:AP532 AC525:AD532 O525:P532 X525:AA532 X534:AA539 O534:P539 AC534:AD539 AK534:AP539 AR534:AT539 AR550:AT553 AK550:AP553 AC550:AD553 O550:P553 X550:AA553 X556:AA559 O556:P559 AC556:AD559 AK556:AP559 AR556:AT559 AR561:AT564 AK561:AP564 AC561:AD564 O561:P564 X561:AA564 X566:AA580 AR566:AT580 AR588:AT589 AK588:AP589 AC588:AD589 O588:P589 X588:AA589 X592:AA593 O592:P593 AC592:AD593 AK592:AP593 AR592:AT593 AR601:AT626 AK601:AP601 AC601:AH601 O601:T601 V601:AA601 V640:AA640 AC640:AF640 AR628:AT649 AR651:AT651 AK651:AN651 AC651:AD651 O651:P651 X651:AA651 V667:AA667 AC667:AF667 AR653:AT677 AR679:AT681 AK679:AP681 AC679:AD681 O679:P681 X679:AA681 X683:AA683 O683:P683 AC683:AD683 AK683:AP683 AR683:AT683 AR686:AT691 AK686:AP691 AC686:AD691 O686:P691 X686:AA691 X693:AA693 O693:P693 AC693:AD693 AK693:AP693 AR693:AT693 AR695:AT697 AK695:AP697 AC695:AD697 O695:P697 X695:AA697 X704:AA705 AK704:AN705 AR704:AT705 AR716:AT719 AK716:AN719 AC716:AD719 O716:P719 X716:AA719 X722:AA729 O722:P729 AC722:AD729 AK722:AN729 AR722:AT729 AR734:AT737 AK734:AN737 AC734:AD737 O734:P737 X734:AA737 X739:AA744 O739:P744 AC739:AD744 AK739:AN744 AR739:AT744 AR753:AT758 AK753:AN758 AC753:AD758 O753:P758 X753:AA758 X764:AA764 O764:P764 AC764:AD764 AK764:AN764 AR764:AT764 AR768:AT770 AK768:AN770 AC768:AD770 O768:P770 X768:AA770 X788:AA789 O788:P789 AC788:AD789 AK788:AN789 AR788:AT789 AR792:AT792 AK792:AN792 AC792:AD792 O792:P792 X792:AA792 X796:AA800 O796:P800 AK796:AN800 AR796:AT800 AR803:AT804 AK803:AP804 AC803:AD804 O803:P804 X803:AA804 X811:AA812 O811:P812 AC811:AD812 AK811:AP812 AR811:AT812 AR815:AT820 AK815:AP820 AC815:AD820 O815:P820 X815:AA820 X421:AA441 O421:P441 AK421:AP441 AR421:AT441 AR444:AT446 AK444:AP446 AC444:AD446 O444:P446 X444:AA446 X448:AA448 O448:P448 AC448:AD448 AK448:AP448 AR448:AT448 AR450:AT460 AK450:AP460 AC450:AD460 O450:P460 X450:AA460 AR13:AT26 V13:AA14 AC628:AD639 AC602:AD626 AC653:AD666 AC641:AD649 O704:P705 AC704:AD705 AK640:AP640 AK667:AP677 AK176:AN186 AK102:AP113 AC94:AF98 AC177:AF177 O566:P580 AC437:AF441 AK566:AP572 O179:R179 X698:Y703 X706:Y715 X720:Y721 X730:Y733 X738:Y738 X745:Y752 X759:Y763 X765:Y767 X771:Y787 X790:Y791 X793:Y795 X801:Y802 X805:Y810 X813:Y814 X821:Y825 O72:P74 O76:P87 O89:P89 O176:P178 O285:T285 O410:P419 O628:P639 O653:P666 O641:P649 O668:P677 O13:T13 O113:R113 O103:P112 O114:P118 O383:T383 O291:P292 O294:P335 O408:T408 O384:P401 AC566:AD580 O602:P626 AC267:AF270 AC13:AH13 AC70:AH70 AC76:AD87 AC89:AD93 AC113:AH113 AC103:AD112 AC114:AD118 AC124:AD148 AC156:AD166 AC178:AD186 AC188:AD266 AC176:AD176 AC285:AH285 AC271:AD284 AC289:AF290 AC288:AD288 AC293:AF293 AC291:AD292 AC383:AH383 AC294:AD335 AC402:AF407 AC384:AD401 AC410:AD419 AC421:AD436 AC668:AD677 AC796:AD800 O338:P382 AC338:AD382 AC831:AH831 S115 S117 AG115 AG117 O102:T102 O60:R61 AK70:AP70 V70:AA70 AR54:AT118 O90:R93 O70:R70 O62:Q69 O849:R857 O876:R883 O24:R26 O27:Q59 O832:Q848 O858:Q875 O884:Q887 O17:Q23 X54:AA69 X15:AA26 X89:AA93 V113:AA113 X103:AA112 X114:AA118 X176:AA284 V383:AA383 X294:AA382 V408:AA408 X384:AA401 X410:AA419 X628:AA639 X602:AA626 X653:AA666 X641:AA649 X668:AA677 X832:AA887 O99:R99 V102:AA102 AC102:AH102 AC287:AE287 AC847:AF847 AC832:AE846 AC876:AF883 AC884:AE887 AC849:AF857 AC848:AE848 AC858:AE875 O14:R16 AC14:AF26 AC101:AF101 AC286:AF286 AK13:AP13 AK54:AN69 AK89:AN101 AK114:AN118 AK323:AP326 AK322:AO322 AK331:AP336 AK327:AO330 AK338:AP343 AK337:AO337 AK346:AP363 AK344:AO345 AK364:AO367 AK368:AP419 AK576:AP578 AK573:AN575 AK580:AP580 AK579:AN579 AP573:AP575 AP579 AP604 AK602:AN626 AP608 AK628:AN639 AK653:AN666 AK641:AN649 AK846:AN846 AK832:AN834 AP832:AP834 AK835:AO836 AK837:AN841 AP837:AP841 AK842:AO845 AK847:AO848 AK868:AO875 AK887:AP887 AK885:AO886 AP846 AK849:AN867 AP858:AP867 AK14:AN26 AK876:AN884 AP884 O180:P284 O287:Q287 O288:P288 O286:P286 AK188:AN284 AK285:AP285 AK289:AP321 AK286:AO288">
    <cfRule type="cellIs" dxfId="1229" priority="1215" stopIfTrue="1" operator="lessThan">
      <formula>0</formula>
    </cfRule>
  </conditionalFormatting>
  <conditionalFormatting sqref="P898:P899 T898:T899 W898:W899 AA898:AA899 AD898:AD899 AH898:AH899 P901:P902 AD901:AD902 T901:T902 W901:W902 AA901:AA902 AH901:AH902 AD904:AD905 T904:T905 W904:W905 AA904:AA905 AH904:AH905 AL904:AL905 AL898:AL899 AP898:AP899 AL901:AL902 AP901:AP902 AP904:AP905 P904:P905 T907:T908 W907:W908 AA907:AA908 AH907:AH908 AL907:AL908 AP907:AP908 P907:P908 AD907:AD908 AA910:AA911 T910:T911 W910:W911 AD910:AD911 AH910:AH911 AL910:AL911 P910:P911 AP910:AP911 AJ10">
    <cfRule type="cellIs" dxfId="1228" priority="1216" stopIfTrue="1" operator="equal">
      <formula>0</formula>
    </cfRule>
  </conditionalFormatting>
  <conditionalFormatting sqref="N888:AH888 O890:AH890 AJ888:AP888 AR890:AT890 AR888:AT888 O829:AH829 AK829:AP829 AR829:AT829">
    <cfRule type="cellIs" dxfId="1227" priority="1217" stopIfTrue="1" operator="lessThan">
      <formula>0</formula>
    </cfRule>
  </conditionalFormatting>
  <conditionalFormatting sqref="O2 Q2 S2 V2 X2 Z2 AC2 AE2 AG2 AK2 AM2 AO2">
    <cfRule type="cellIs" dxfId="1226" priority="1218" stopIfTrue="1" operator="equal">
      <formula>"""O K"""</formula>
    </cfRule>
  </conditionalFormatting>
  <conditionalFormatting sqref="P2 P4 R2 R4 T4 T2">
    <cfRule type="cellIs" dxfId="1225" priority="1219" stopIfTrue="1" operator="equal">
      <formula>"O K"</formula>
    </cfRule>
    <cfRule type="cellIs" dxfId="1224" priority="1220" stopIfTrue="1" operator="notEqual">
      <formula>"O K"</formula>
    </cfRule>
  </conditionalFormatting>
  <conditionalFormatting sqref="AA2 AA4 Y2 Y4 W2 W4">
    <cfRule type="cellIs" dxfId="1223" priority="1221" stopIfTrue="1" operator="equal">
      <formula>"O K"</formula>
    </cfRule>
    <cfRule type="cellIs" dxfId="1222" priority="1222" stopIfTrue="1" operator="notEqual">
      <formula>"O K"</formula>
    </cfRule>
  </conditionalFormatting>
  <conditionalFormatting sqref="AD2 AD4 AF2 AF4 AH2 AH4">
    <cfRule type="cellIs" dxfId="1221" priority="1223" stopIfTrue="1" operator="equal">
      <formula>"O K"</formula>
    </cfRule>
    <cfRule type="cellIs" dxfId="1220" priority="1224" stopIfTrue="1" operator="notEqual">
      <formula>"O K"</formula>
    </cfRule>
  </conditionalFormatting>
  <conditionalFormatting sqref="E12:F12">
    <cfRule type="cellIs" dxfId="1219" priority="1225" stopIfTrue="1" operator="equal">
      <formula>0</formula>
    </cfRule>
  </conditionalFormatting>
  <conditionalFormatting sqref="N10">
    <cfRule type="cellIs" dxfId="1218" priority="1226" stopIfTrue="1" operator="equal">
      <formula>0</formula>
    </cfRule>
  </conditionalFormatting>
  <conditionalFormatting sqref="AL2 AL4 AN2 AN4 AP2 AP4">
    <cfRule type="cellIs" dxfId="1217" priority="1227" stopIfTrue="1" operator="equal">
      <formula>"O K"</formula>
    </cfRule>
    <cfRule type="cellIs" dxfId="1216" priority="1228" stopIfTrue="1" operator="notEqual">
      <formula>"O K"</formula>
    </cfRule>
  </conditionalFormatting>
  <conditionalFormatting sqref="AR10:AT10">
    <cfRule type="cellIs" dxfId="1215" priority="1229" stopIfTrue="1" operator="equal">
      <formula>"ERROR !"</formula>
    </cfRule>
  </conditionalFormatting>
  <conditionalFormatting sqref="V915:Y915">
    <cfRule type="cellIs" dxfId="1214" priority="1230" stopIfTrue="1" operator="notEqual">
      <formula>"O K"</formula>
    </cfRule>
  </conditionalFormatting>
  <conditionalFormatting sqref="AO581:AP587">
    <cfRule type="cellIs" dxfId="1213" priority="1214" stopIfTrue="1" operator="lessThan">
      <formula>0</formula>
    </cfRule>
  </conditionalFormatting>
  <conditionalFormatting sqref="AK187:AN187 AC187:AD187">
    <cfRule type="cellIs" dxfId="1212" priority="1213" stopIfTrue="1" operator="lessThan">
      <formula>0</formula>
    </cfRule>
  </conditionalFormatting>
  <conditionalFormatting sqref="AJ890:AP890">
    <cfRule type="cellIs" dxfId="1211" priority="1212" stopIfTrue="1" operator="lessThan">
      <formula>0</formula>
    </cfRule>
  </conditionalFormatting>
  <conditionalFormatting sqref="Q816:R828">
    <cfRule type="cellIs" dxfId="1210" priority="1211" stopIfTrue="1" operator="lessThan">
      <formula>0</formula>
    </cfRule>
  </conditionalFormatting>
  <conditionalFormatting sqref="Q71:Q77">
    <cfRule type="cellIs" dxfId="1209" priority="1210" stopIfTrue="1" operator="lessThan">
      <formula>0</formula>
    </cfRule>
  </conditionalFormatting>
  <conditionalFormatting sqref="Q78:Q84">
    <cfRule type="cellIs" dxfId="1208" priority="1209" stopIfTrue="1" operator="lessThan">
      <formula>0</formula>
    </cfRule>
  </conditionalFormatting>
  <conditionalFormatting sqref="Q85:Q88">
    <cfRule type="cellIs" dxfId="1207" priority="1208" stopIfTrue="1" operator="lessThan">
      <formula>0</formula>
    </cfRule>
  </conditionalFormatting>
  <conditionalFormatting sqref="Q89">
    <cfRule type="cellIs" dxfId="1206" priority="1207" stopIfTrue="1" operator="lessThan">
      <formula>0</formula>
    </cfRule>
  </conditionalFormatting>
  <conditionalFormatting sqref="Q103">
    <cfRule type="cellIs" dxfId="1205" priority="1206" stopIfTrue="1" operator="lessThan">
      <formula>0</formula>
    </cfRule>
  </conditionalFormatting>
  <conditionalFormatting sqref="Q104:Q107">
    <cfRule type="cellIs" dxfId="1204" priority="1205" stopIfTrue="1" operator="lessThan">
      <formula>0</formula>
    </cfRule>
  </conditionalFormatting>
  <conditionalFormatting sqref="Q108">
    <cfRule type="cellIs" dxfId="1203" priority="1204" stopIfTrue="1" operator="lessThan">
      <formula>0</formula>
    </cfRule>
  </conditionalFormatting>
  <conditionalFormatting sqref="Q112">
    <cfRule type="cellIs" dxfId="1202" priority="1203" stopIfTrue="1" operator="lessThan">
      <formula>0</formula>
    </cfRule>
  </conditionalFormatting>
  <conditionalFormatting sqref="Q109">
    <cfRule type="cellIs" dxfId="1201" priority="1202" stopIfTrue="1" operator="lessThan">
      <formula>0</formula>
    </cfRule>
  </conditionalFormatting>
  <conditionalFormatting sqref="Q110">
    <cfRule type="cellIs" dxfId="1200" priority="1201" stopIfTrue="1" operator="lessThan">
      <formula>0</formula>
    </cfRule>
  </conditionalFormatting>
  <conditionalFormatting sqref="Q111">
    <cfRule type="cellIs" dxfId="1199" priority="1200" stopIfTrue="1" operator="lessThan">
      <formula>0</formula>
    </cfRule>
  </conditionalFormatting>
  <conditionalFormatting sqref="Q115:R115 Q114 Q116:Q118">
    <cfRule type="cellIs" dxfId="1198" priority="1199" stopIfTrue="1" operator="lessThan">
      <formula>0</formula>
    </cfRule>
  </conditionalFormatting>
  <conditionalFormatting sqref="Q120:R121 Q122:Q125 Q119">
    <cfRule type="cellIs" dxfId="1197" priority="1198" stopIfTrue="1" operator="lessThan">
      <formula>0</formula>
    </cfRule>
  </conditionalFormatting>
  <conditionalFormatting sqref="Q126:Q128">
    <cfRule type="cellIs" dxfId="1196" priority="1197" stopIfTrue="1" operator="lessThan">
      <formula>0</formula>
    </cfRule>
  </conditionalFormatting>
  <conditionalFormatting sqref="Q129:Q133">
    <cfRule type="cellIs" dxfId="1195" priority="1196" stopIfTrue="1" operator="lessThan">
      <formula>0</formula>
    </cfRule>
  </conditionalFormatting>
  <conditionalFormatting sqref="Q134:Q140">
    <cfRule type="cellIs" dxfId="1194" priority="1195" stopIfTrue="1" operator="lessThan">
      <formula>0</formula>
    </cfRule>
  </conditionalFormatting>
  <conditionalFormatting sqref="Q141:Q143">
    <cfRule type="cellIs" dxfId="1193" priority="1194" stopIfTrue="1" operator="lessThan">
      <formula>0</formula>
    </cfRule>
  </conditionalFormatting>
  <conditionalFormatting sqref="Q146:Q150">
    <cfRule type="cellIs" dxfId="1192" priority="1193" stopIfTrue="1" operator="lessThan">
      <formula>0</formula>
    </cfRule>
  </conditionalFormatting>
  <conditionalFormatting sqref="Q151:Q157">
    <cfRule type="cellIs" dxfId="1191" priority="1192" stopIfTrue="1" operator="lessThan">
      <formula>0</formula>
    </cfRule>
  </conditionalFormatting>
  <conditionalFormatting sqref="Q160:R160 Q158:Q159">
    <cfRule type="cellIs" dxfId="1190" priority="1191" stopIfTrue="1" operator="lessThan">
      <formula>0</formula>
    </cfRule>
  </conditionalFormatting>
  <conditionalFormatting sqref="Q161:Q165">
    <cfRule type="cellIs" dxfId="1189" priority="1190" stopIfTrue="1" operator="lessThan">
      <formula>0</formula>
    </cfRule>
  </conditionalFormatting>
  <conditionalFormatting sqref="Q166:Q172">
    <cfRule type="cellIs" dxfId="1188" priority="1189" stopIfTrue="1" operator="lessThan">
      <formula>0</formula>
    </cfRule>
  </conditionalFormatting>
  <conditionalFormatting sqref="Q173:Q175">
    <cfRule type="cellIs" dxfId="1187" priority="1188" stopIfTrue="1" operator="lessThan">
      <formula>0</formula>
    </cfRule>
  </conditionalFormatting>
  <conditionalFormatting sqref="Q180:R183 Q184">
    <cfRule type="cellIs" dxfId="1186" priority="1187" stopIfTrue="1" operator="lessThan">
      <formula>0</formula>
    </cfRule>
  </conditionalFormatting>
  <conditionalFormatting sqref="Q191:R191 Q185:Q190">
    <cfRule type="cellIs" dxfId="1185" priority="1186" stopIfTrue="1" operator="lessThan">
      <formula>0</formula>
    </cfRule>
  </conditionalFormatting>
  <conditionalFormatting sqref="Q192:R194">
    <cfRule type="cellIs" dxfId="1184" priority="1185" stopIfTrue="1" operator="lessThan">
      <formula>0</formula>
    </cfRule>
  </conditionalFormatting>
  <conditionalFormatting sqref="Q199:R199 Q195:Q197">
    <cfRule type="cellIs" dxfId="1183" priority="1184" stopIfTrue="1" operator="lessThan">
      <formula>0</formula>
    </cfRule>
  </conditionalFormatting>
  <conditionalFormatting sqref="Q200:R203">
    <cfRule type="cellIs" dxfId="1182" priority="1183" stopIfTrue="1" operator="lessThan">
      <formula>0</formula>
    </cfRule>
  </conditionalFormatting>
  <conditionalFormatting sqref="Q218:R218 Q219:Q221">
    <cfRule type="cellIs" dxfId="1181" priority="1182" stopIfTrue="1" operator="lessThan">
      <formula>0</formula>
    </cfRule>
  </conditionalFormatting>
  <conditionalFormatting sqref="Q222">
    <cfRule type="cellIs" dxfId="1180" priority="1181" stopIfTrue="1" operator="lessThan">
      <formula>0</formula>
    </cfRule>
  </conditionalFormatting>
  <conditionalFormatting sqref="Q232:Q233">
    <cfRule type="cellIs" dxfId="1179" priority="1180" stopIfTrue="1" operator="lessThan">
      <formula>0</formula>
    </cfRule>
  </conditionalFormatting>
  <conditionalFormatting sqref="Q238:Q239">
    <cfRule type="cellIs" dxfId="1178" priority="1179" stopIfTrue="1" operator="lessThan">
      <formula>0</formula>
    </cfRule>
  </conditionalFormatting>
  <conditionalFormatting sqref="Q240:Q243">
    <cfRule type="cellIs" dxfId="1177" priority="1178" stopIfTrue="1" operator="lessThan">
      <formula>0</formula>
    </cfRule>
  </conditionalFormatting>
  <conditionalFormatting sqref="Q248">
    <cfRule type="cellIs" dxfId="1176" priority="1177" stopIfTrue="1" operator="lessThan">
      <formula>0</formula>
    </cfRule>
  </conditionalFormatting>
  <conditionalFormatting sqref="Q261 Q266">
    <cfRule type="cellIs" dxfId="1175" priority="1176" stopIfTrue="1" operator="lessThan">
      <formula>0</formula>
    </cfRule>
  </conditionalFormatting>
  <conditionalFormatting sqref="Q267">
    <cfRule type="cellIs" dxfId="1174" priority="1175" stopIfTrue="1" operator="lessThan">
      <formula>0</formula>
    </cfRule>
  </conditionalFormatting>
  <conditionalFormatting sqref="Q176:R178">
    <cfRule type="cellIs" dxfId="1173" priority="1174" stopIfTrue="1" operator="lessThan">
      <formula>0</formula>
    </cfRule>
  </conditionalFormatting>
  <conditionalFormatting sqref="Q400:R401">
    <cfRule type="cellIs" dxfId="1172" priority="1173" stopIfTrue="1" operator="lessThan">
      <formula>0</formula>
    </cfRule>
  </conditionalFormatting>
  <conditionalFormatting sqref="Q234:Q235">
    <cfRule type="cellIs" dxfId="1171" priority="1158" stopIfTrue="1" operator="lessThan">
      <formula>0</formula>
    </cfRule>
  </conditionalFormatting>
  <conditionalFormatting sqref="Q198">
    <cfRule type="cellIs" dxfId="1170" priority="1172" stopIfTrue="1" operator="lessThan">
      <formula>0</formula>
    </cfRule>
  </conditionalFormatting>
  <conditionalFormatting sqref="Q204:R205">
    <cfRule type="cellIs" dxfId="1169" priority="1171" stopIfTrue="1" operator="lessThan">
      <formula>0</formula>
    </cfRule>
  </conditionalFormatting>
  <conditionalFormatting sqref="Q206:R206">
    <cfRule type="cellIs" dxfId="1168" priority="1170" stopIfTrue="1" operator="lessThan">
      <formula>0</formula>
    </cfRule>
  </conditionalFormatting>
  <conditionalFormatting sqref="Q207:R208">
    <cfRule type="cellIs" dxfId="1167" priority="1169" stopIfTrue="1" operator="lessThan">
      <formula>0</formula>
    </cfRule>
  </conditionalFormatting>
  <conditionalFormatting sqref="Q209:R210">
    <cfRule type="cellIs" dxfId="1166" priority="1168" stopIfTrue="1" operator="lessThan">
      <formula>0</formula>
    </cfRule>
  </conditionalFormatting>
  <conditionalFormatting sqref="Q211:R212">
    <cfRule type="cellIs" dxfId="1165" priority="1167" stopIfTrue="1" operator="lessThan">
      <formula>0</formula>
    </cfRule>
  </conditionalFormatting>
  <conditionalFormatting sqref="Q213:R213">
    <cfRule type="cellIs" dxfId="1164" priority="1166" stopIfTrue="1" operator="lessThan">
      <formula>0</formula>
    </cfRule>
  </conditionalFormatting>
  <conditionalFormatting sqref="Q214:R215">
    <cfRule type="cellIs" dxfId="1163" priority="1165" stopIfTrue="1" operator="lessThan">
      <formula>0</formula>
    </cfRule>
  </conditionalFormatting>
  <conditionalFormatting sqref="Q216:R217">
    <cfRule type="cellIs" dxfId="1162" priority="1164" stopIfTrue="1" operator="lessThan">
      <formula>0</formula>
    </cfRule>
  </conditionalFormatting>
  <conditionalFormatting sqref="Q223:Q224">
    <cfRule type="cellIs" dxfId="1161" priority="1163" stopIfTrue="1" operator="lessThan">
      <formula>0</formula>
    </cfRule>
  </conditionalFormatting>
  <conditionalFormatting sqref="Q225">
    <cfRule type="cellIs" dxfId="1160" priority="1162" stopIfTrue="1" operator="lessThan">
      <formula>0</formula>
    </cfRule>
  </conditionalFormatting>
  <conditionalFormatting sqref="Q226:Q227">
    <cfRule type="cellIs" dxfId="1159" priority="1161" stopIfTrue="1" operator="lessThan">
      <formula>0</formula>
    </cfRule>
  </conditionalFormatting>
  <conditionalFormatting sqref="Q228:Q229">
    <cfRule type="cellIs" dxfId="1158" priority="1160" stopIfTrue="1" operator="lessThan">
      <formula>0</formula>
    </cfRule>
  </conditionalFormatting>
  <conditionalFormatting sqref="Q230:Q231">
    <cfRule type="cellIs" dxfId="1157" priority="1159" stopIfTrue="1" operator="lessThan">
      <formula>0</formula>
    </cfRule>
  </conditionalFormatting>
  <conditionalFormatting sqref="Q236:Q237">
    <cfRule type="cellIs" dxfId="1156" priority="1157" stopIfTrue="1" operator="lessThan">
      <formula>0</formula>
    </cfRule>
  </conditionalFormatting>
  <conditionalFormatting sqref="Q244:Q245">
    <cfRule type="cellIs" dxfId="1155" priority="1156" stopIfTrue="1" operator="lessThan">
      <formula>0</formula>
    </cfRule>
  </conditionalFormatting>
  <conditionalFormatting sqref="Q246:Q247">
    <cfRule type="cellIs" dxfId="1154" priority="1155" stopIfTrue="1" operator="lessThan">
      <formula>0</formula>
    </cfRule>
  </conditionalFormatting>
  <conditionalFormatting sqref="Q249:Q250">
    <cfRule type="cellIs" dxfId="1153" priority="1154" stopIfTrue="1" operator="lessThan">
      <formula>0</formula>
    </cfRule>
  </conditionalFormatting>
  <conditionalFormatting sqref="Q251:Q252">
    <cfRule type="cellIs" dxfId="1152" priority="1153" stopIfTrue="1" operator="lessThan">
      <formula>0</formula>
    </cfRule>
  </conditionalFormatting>
  <conditionalFormatting sqref="Q253:Q254">
    <cfRule type="cellIs" dxfId="1151" priority="1152" stopIfTrue="1" operator="lessThan">
      <formula>0</formula>
    </cfRule>
  </conditionalFormatting>
  <conditionalFormatting sqref="Q255:Q256">
    <cfRule type="cellIs" dxfId="1150" priority="1151" stopIfTrue="1" operator="lessThan">
      <formula>0</formula>
    </cfRule>
  </conditionalFormatting>
  <conditionalFormatting sqref="Q257:Q258">
    <cfRule type="cellIs" dxfId="1149" priority="1150" stopIfTrue="1" operator="lessThan">
      <formula>0</formula>
    </cfRule>
  </conditionalFormatting>
  <conditionalFormatting sqref="Q259:Q260">
    <cfRule type="cellIs" dxfId="1148" priority="1149" stopIfTrue="1" operator="lessThan">
      <formula>0</formula>
    </cfRule>
  </conditionalFormatting>
  <conditionalFormatting sqref="Q262:Q263">
    <cfRule type="cellIs" dxfId="1147" priority="1148" stopIfTrue="1" operator="lessThan">
      <formula>0</formula>
    </cfRule>
  </conditionalFormatting>
  <conditionalFormatting sqref="Q264:Q265">
    <cfRule type="cellIs" dxfId="1146" priority="1147" stopIfTrue="1" operator="lessThan">
      <formula>0</formula>
    </cfRule>
  </conditionalFormatting>
  <conditionalFormatting sqref="Q271:R271">
    <cfRule type="cellIs" dxfId="1145" priority="1146" stopIfTrue="1" operator="lessThan">
      <formula>0</formula>
    </cfRule>
  </conditionalFormatting>
  <conditionalFormatting sqref="Q272:R273">
    <cfRule type="cellIs" dxfId="1144" priority="1145" stopIfTrue="1" operator="lessThan">
      <formula>0</formula>
    </cfRule>
  </conditionalFormatting>
  <conditionalFormatting sqref="Q274:R275">
    <cfRule type="cellIs" dxfId="1143" priority="1144" stopIfTrue="1" operator="lessThan">
      <formula>0</formula>
    </cfRule>
  </conditionalFormatting>
  <conditionalFormatting sqref="Q276:R276">
    <cfRule type="cellIs" dxfId="1142" priority="1143" stopIfTrue="1" operator="lessThan">
      <formula>0</formula>
    </cfRule>
  </conditionalFormatting>
  <conditionalFormatting sqref="Q277:R278">
    <cfRule type="cellIs" dxfId="1141" priority="1142" stopIfTrue="1" operator="lessThan">
      <formula>0</formula>
    </cfRule>
  </conditionalFormatting>
  <conditionalFormatting sqref="Q279:R280">
    <cfRule type="cellIs" dxfId="1140" priority="1141" stopIfTrue="1" operator="lessThan">
      <formula>0</formula>
    </cfRule>
  </conditionalFormatting>
  <conditionalFormatting sqref="Q281:R282">
    <cfRule type="cellIs" dxfId="1139" priority="1140" stopIfTrue="1" operator="lessThan">
      <formula>0</formula>
    </cfRule>
  </conditionalFormatting>
  <conditionalFormatting sqref="Q283:Q284">
    <cfRule type="cellIs" dxfId="1138" priority="1139" stopIfTrue="1" operator="lessThan">
      <formula>0</formula>
    </cfRule>
  </conditionalFormatting>
  <conditionalFormatting sqref="Q294:Q295">
    <cfRule type="cellIs" dxfId="1137" priority="1138" stopIfTrue="1" operator="lessThan">
      <formula>0</formula>
    </cfRule>
  </conditionalFormatting>
  <conditionalFormatting sqref="Q296:Q297">
    <cfRule type="cellIs" dxfId="1136" priority="1137" stopIfTrue="1" operator="lessThan">
      <formula>0</formula>
    </cfRule>
  </conditionalFormatting>
  <conditionalFormatting sqref="Q288">
    <cfRule type="cellIs" dxfId="1135" priority="1136" stopIfTrue="1" operator="lessThan">
      <formula>0</formula>
    </cfRule>
  </conditionalFormatting>
  <conditionalFormatting sqref="Q291:Q292">
    <cfRule type="cellIs" dxfId="1134" priority="1135" stopIfTrue="1" operator="lessThan">
      <formula>0</formula>
    </cfRule>
  </conditionalFormatting>
  <conditionalFormatting sqref="Q298:Q299 Q301">
    <cfRule type="cellIs" dxfId="1133" priority="1134" stopIfTrue="1" operator="lessThan">
      <formula>0</formula>
    </cfRule>
  </conditionalFormatting>
  <conditionalFormatting sqref="Q302:Q305">
    <cfRule type="cellIs" dxfId="1132" priority="1133" stopIfTrue="1" operator="lessThan">
      <formula>0</formula>
    </cfRule>
  </conditionalFormatting>
  <conditionalFormatting sqref="Q300">
    <cfRule type="cellIs" dxfId="1131" priority="1132" stopIfTrue="1" operator="lessThan">
      <formula>0</formula>
    </cfRule>
  </conditionalFormatting>
  <conditionalFormatting sqref="Q306:Q307 Q309">
    <cfRule type="cellIs" dxfId="1130" priority="1131" stopIfTrue="1" operator="lessThan">
      <formula>0</formula>
    </cfRule>
  </conditionalFormatting>
  <conditionalFormatting sqref="Q310:Q313">
    <cfRule type="cellIs" dxfId="1129" priority="1130" stopIfTrue="1" operator="lessThan">
      <formula>0</formula>
    </cfRule>
  </conditionalFormatting>
  <conditionalFormatting sqref="Q308">
    <cfRule type="cellIs" dxfId="1128" priority="1129" stopIfTrue="1" operator="lessThan">
      <formula>0</formula>
    </cfRule>
  </conditionalFormatting>
  <conditionalFormatting sqref="Q314:Q315 Q317">
    <cfRule type="cellIs" dxfId="1127" priority="1128" stopIfTrue="1" operator="lessThan">
      <formula>0</formula>
    </cfRule>
  </conditionalFormatting>
  <conditionalFormatting sqref="Q318:Q321">
    <cfRule type="cellIs" dxfId="1126" priority="1127" stopIfTrue="1" operator="lessThan">
      <formula>0</formula>
    </cfRule>
  </conditionalFormatting>
  <conditionalFormatting sqref="Q316">
    <cfRule type="cellIs" dxfId="1125" priority="1126" stopIfTrue="1" operator="lessThan">
      <formula>0</formula>
    </cfRule>
  </conditionalFormatting>
  <conditionalFormatting sqref="Q322:R322 Q325 Q323">
    <cfRule type="cellIs" dxfId="1124" priority="1125" stopIfTrue="1" operator="lessThan">
      <formula>0</formula>
    </cfRule>
  </conditionalFormatting>
  <conditionalFormatting sqref="Q327:R329 Q326">
    <cfRule type="cellIs" dxfId="1123" priority="1124" stopIfTrue="1" operator="lessThan">
      <formula>0</formula>
    </cfRule>
  </conditionalFormatting>
  <conditionalFormatting sqref="Q324">
    <cfRule type="cellIs" dxfId="1122" priority="1123" stopIfTrue="1" operator="lessThan">
      <formula>0</formula>
    </cfRule>
  </conditionalFormatting>
  <conditionalFormatting sqref="Q330:R330 Q333 Q331">
    <cfRule type="cellIs" dxfId="1121" priority="1122" stopIfTrue="1" operator="lessThan">
      <formula>0</formula>
    </cfRule>
  </conditionalFormatting>
  <conditionalFormatting sqref="Q334:Q335">
    <cfRule type="cellIs" dxfId="1120" priority="1121" stopIfTrue="1" operator="lessThan">
      <formula>0</formula>
    </cfRule>
  </conditionalFormatting>
  <conditionalFormatting sqref="Q332">
    <cfRule type="cellIs" dxfId="1119" priority="1120" stopIfTrue="1" operator="lessThan">
      <formula>0</formula>
    </cfRule>
  </conditionalFormatting>
  <conditionalFormatting sqref="Q338:Q339 Q341">
    <cfRule type="cellIs" dxfId="1118" priority="1119" stopIfTrue="1" operator="lessThan">
      <formula>0</formula>
    </cfRule>
  </conditionalFormatting>
  <conditionalFormatting sqref="Q344:R345 Q342:Q343">
    <cfRule type="cellIs" dxfId="1117" priority="1118" stopIfTrue="1" operator="lessThan">
      <formula>0</formula>
    </cfRule>
  </conditionalFormatting>
  <conditionalFormatting sqref="Q340">
    <cfRule type="cellIs" dxfId="1116" priority="1117" stopIfTrue="1" operator="lessThan">
      <formula>0</formula>
    </cfRule>
  </conditionalFormatting>
  <conditionalFormatting sqref="Q346:Q347 Q349">
    <cfRule type="cellIs" dxfId="1115" priority="1116" stopIfTrue="1" operator="lessThan">
      <formula>0</formula>
    </cfRule>
  </conditionalFormatting>
  <conditionalFormatting sqref="Q350:Q353">
    <cfRule type="cellIs" dxfId="1114" priority="1115" stopIfTrue="1" operator="lessThan">
      <formula>0</formula>
    </cfRule>
  </conditionalFormatting>
  <conditionalFormatting sqref="Q348">
    <cfRule type="cellIs" dxfId="1113" priority="1114" stopIfTrue="1" operator="lessThan">
      <formula>0</formula>
    </cfRule>
  </conditionalFormatting>
  <conditionalFormatting sqref="Q354:Q355 Q357">
    <cfRule type="cellIs" dxfId="1112" priority="1113" stopIfTrue="1" operator="lessThan">
      <formula>0</formula>
    </cfRule>
  </conditionalFormatting>
  <conditionalFormatting sqref="Q358:Q361">
    <cfRule type="cellIs" dxfId="1111" priority="1112" stopIfTrue="1" operator="lessThan">
      <formula>0</formula>
    </cfRule>
  </conditionalFormatting>
  <conditionalFormatting sqref="Q356">
    <cfRule type="cellIs" dxfId="1110" priority="1111" stopIfTrue="1" operator="lessThan">
      <formula>0</formula>
    </cfRule>
  </conditionalFormatting>
  <conditionalFormatting sqref="Q362:Q363 Q365">
    <cfRule type="cellIs" dxfId="1109" priority="1110" stopIfTrue="1" operator="lessThan">
      <formula>0</formula>
    </cfRule>
  </conditionalFormatting>
  <conditionalFormatting sqref="Q366:Q369">
    <cfRule type="cellIs" dxfId="1108" priority="1109" stopIfTrue="1" operator="lessThan">
      <formula>0</formula>
    </cfRule>
  </conditionalFormatting>
  <conditionalFormatting sqref="Q364">
    <cfRule type="cellIs" dxfId="1107" priority="1108" stopIfTrue="1" operator="lessThan">
      <formula>0</formula>
    </cfRule>
  </conditionalFormatting>
  <conditionalFormatting sqref="Q370:Q371 Q373">
    <cfRule type="cellIs" dxfId="1106" priority="1107" stopIfTrue="1" operator="lessThan">
      <formula>0</formula>
    </cfRule>
  </conditionalFormatting>
  <conditionalFormatting sqref="Q374:Q377">
    <cfRule type="cellIs" dxfId="1105" priority="1106" stopIfTrue="1" operator="lessThan">
      <formula>0</formula>
    </cfRule>
  </conditionalFormatting>
  <conditionalFormatting sqref="Q372">
    <cfRule type="cellIs" dxfId="1104" priority="1105" stopIfTrue="1" operator="lessThan">
      <formula>0</formula>
    </cfRule>
  </conditionalFormatting>
  <conditionalFormatting sqref="Q384:R385 Q387:R387">
    <cfRule type="cellIs" dxfId="1103" priority="1104" stopIfTrue="1" operator="lessThan">
      <formula>0</formula>
    </cfRule>
  </conditionalFormatting>
  <conditionalFormatting sqref="Q388:R391">
    <cfRule type="cellIs" dxfId="1102" priority="1103" stopIfTrue="1" operator="lessThan">
      <formula>0</formula>
    </cfRule>
  </conditionalFormatting>
  <conditionalFormatting sqref="R386">
    <cfRule type="cellIs" dxfId="1101" priority="1102" stopIfTrue="1" operator="lessThan">
      <formula>0</formula>
    </cfRule>
  </conditionalFormatting>
  <conditionalFormatting sqref="Q386">
    <cfRule type="cellIs" dxfId="1100" priority="1101" stopIfTrue="1" operator="lessThan">
      <formula>0</formula>
    </cfRule>
  </conditionalFormatting>
  <conditionalFormatting sqref="Q378">
    <cfRule type="cellIs" dxfId="1099" priority="1100" stopIfTrue="1" operator="lessThan">
      <formula>0</formula>
    </cfRule>
  </conditionalFormatting>
  <conditionalFormatting sqref="Q379:Q382">
    <cfRule type="cellIs" dxfId="1098" priority="1099" stopIfTrue="1" operator="lessThan">
      <formula>0</formula>
    </cfRule>
  </conditionalFormatting>
  <conditionalFormatting sqref="Q392:R393 Q395:R395">
    <cfRule type="cellIs" dxfId="1097" priority="1098" stopIfTrue="1" operator="lessThan">
      <formula>0</formula>
    </cfRule>
  </conditionalFormatting>
  <conditionalFormatting sqref="Q396:R399">
    <cfRule type="cellIs" dxfId="1096" priority="1097" stopIfTrue="1" operator="lessThan">
      <formula>0</formula>
    </cfRule>
  </conditionalFormatting>
  <conditionalFormatting sqref="R394">
    <cfRule type="cellIs" dxfId="1095" priority="1096" stopIfTrue="1" operator="lessThan">
      <formula>0</formula>
    </cfRule>
  </conditionalFormatting>
  <conditionalFormatting sqref="Q394">
    <cfRule type="cellIs" dxfId="1094" priority="1095" stopIfTrue="1" operator="lessThan">
      <formula>0</formula>
    </cfRule>
  </conditionalFormatting>
  <conditionalFormatting sqref="Q410:R411 Q413:R413">
    <cfRule type="cellIs" dxfId="1093" priority="1094" stopIfTrue="1" operator="lessThan">
      <formula>0</formula>
    </cfRule>
  </conditionalFormatting>
  <conditionalFormatting sqref="Q414:R414 Q417:R417 Q415:Q416">
    <cfRule type="cellIs" dxfId="1092" priority="1093" stopIfTrue="1" operator="lessThan">
      <formula>0</formula>
    </cfRule>
  </conditionalFormatting>
  <conditionalFormatting sqref="R412">
    <cfRule type="cellIs" dxfId="1091" priority="1092" stopIfTrue="1" operator="lessThan">
      <formula>0</formula>
    </cfRule>
  </conditionalFormatting>
  <conditionalFormatting sqref="Q412">
    <cfRule type="cellIs" dxfId="1090" priority="1091" stopIfTrue="1" operator="lessThan">
      <formula>0</formula>
    </cfRule>
  </conditionalFormatting>
  <conditionalFormatting sqref="Q418:R419 Q421:R421">
    <cfRule type="cellIs" dxfId="1089" priority="1090" stopIfTrue="1" operator="lessThan">
      <formula>0</formula>
    </cfRule>
  </conditionalFormatting>
  <conditionalFormatting sqref="Q422:R425">
    <cfRule type="cellIs" dxfId="1088" priority="1089" stopIfTrue="1" operator="lessThan">
      <formula>0</formula>
    </cfRule>
  </conditionalFormatting>
  <conditionalFormatting sqref="R420">
    <cfRule type="cellIs" dxfId="1087" priority="1088" stopIfTrue="1" operator="lessThan">
      <formula>0</formula>
    </cfRule>
  </conditionalFormatting>
  <conditionalFormatting sqref="Q420">
    <cfRule type="cellIs" dxfId="1086" priority="1087" stopIfTrue="1" operator="lessThan">
      <formula>0</formula>
    </cfRule>
  </conditionalFormatting>
  <conditionalFormatting sqref="Q426:R427 Q429:R429">
    <cfRule type="cellIs" dxfId="1085" priority="1086" stopIfTrue="1" operator="lessThan">
      <formula>0</formula>
    </cfRule>
  </conditionalFormatting>
  <conditionalFormatting sqref="Q430:R433">
    <cfRule type="cellIs" dxfId="1084" priority="1085" stopIfTrue="1" operator="lessThan">
      <formula>0</formula>
    </cfRule>
  </conditionalFormatting>
  <conditionalFormatting sqref="R428">
    <cfRule type="cellIs" dxfId="1083" priority="1084" stopIfTrue="1" operator="lessThan">
      <formula>0</formula>
    </cfRule>
  </conditionalFormatting>
  <conditionalFormatting sqref="Q428">
    <cfRule type="cellIs" dxfId="1082" priority="1083" stopIfTrue="1" operator="lessThan">
      <formula>0</formula>
    </cfRule>
  </conditionalFormatting>
  <conditionalFormatting sqref="Q434:R435 Q437:R437">
    <cfRule type="cellIs" dxfId="1081" priority="1082" stopIfTrue="1" operator="lessThan">
      <formula>0</formula>
    </cfRule>
  </conditionalFormatting>
  <conditionalFormatting sqref="Q438:R441">
    <cfRule type="cellIs" dxfId="1080" priority="1081" stopIfTrue="1" operator="lessThan">
      <formula>0</formula>
    </cfRule>
  </conditionalFormatting>
  <conditionalFormatting sqref="R436">
    <cfRule type="cellIs" dxfId="1079" priority="1080" stopIfTrue="1" operator="lessThan">
      <formula>0</formula>
    </cfRule>
  </conditionalFormatting>
  <conditionalFormatting sqref="Q436">
    <cfRule type="cellIs" dxfId="1078" priority="1079" stopIfTrue="1" operator="lessThan">
      <formula>0</formula>
    </cfRule>
  </conditionalFormatting>
  <conditionalFormatting sqref="Q442:R443 Q445:R445">
    <cfRule type="cellIs" dxfId="1077" priority="1078" stopIfTrue="1" operator="lessThan">
      <formula>0</formula>
    </cfRule>
  </conditionalFormatting>
  <conditionalFormatting sqref="Q446:R449">
    <cfRule type="cellIs" dxfId="1076" priority="1077" stopIfTrue="1" operator="lessThan">
      <formula>0</formula>
    </cfRule>
  </conditionalFormatting>
  <conditionalFormatting sqref="R444">
    <cfRule type="cellIs" dxfId="1075" priority="1076" stopIfTrue="1" operator="lessThan">
      <formula>0</formula>
    </cfRule>
  </conditionalFormatting>
  <conditionalFormatting sqref="Q444">
    <cfRule type="cellIs" dxfId="1074" priority="1075" stopIfTrue="1" operator="lessThan">
      <formula>0</formula>
    </cfRule>
  </conditionalFormatting>
  <conditionalFormatting sqref="Q450:R451 Q453:R453">
    <cfRule type="cellIs" dxfId="1073" priority="1074" stopIfTrue="1" operator="lessThan">
      <formula>0</formula>
    </cfRule>
  </conditionalFormatting>
  <conditionalFormatting sqref="Q454:R457">
    <cfRule type="cellIs" dxfId="1072" priority="1073" stopIfTrue="1" operator="lessThan">
      <formula>0</formula>
    </cfRule>
  </conditionalFormatting>
  <conditionalFormatting sqref="R452">
    <cfRule type="cellIs" dxfId="1071" priority="1072" stopIfTrue="1" operator="lessThan">
      <formula>0</formula>
    </cfRule>
  </conditionalFormatting>
  <conditionalFormatting sqref="Q452">
    <cfRule type="cellIs" dxfId="1070" priority="1071" stopIfTrue="1" operator="lessThan">
      <formula>0</formula>
    </cfRule>
  </conditionalFormatting>
  <conditionalFormatting sqref="Q458:R459 Q461:R461">
    <cfRule type="cellIs" dxfId="1069" priority="1070" stopIfTrue="1" operator="lessThan">
      <formula>0</formula>
    </cfRule>
  </conditionalFormatting>
  <conditionalFormatting sqref="Q462:R465">
    <cfRule type="cellIs" dxfId="1068" priority="1069" stopIfTrue="1" operator="lessThan">
      <formula>0</formula>
    </cfRule>
  </conditionalFormatting>
  <conditionalFormatting sqref="R460">
    <cfRule type="cellIs" dxfId="1067" priority="1068" stopIfTrue="1" operator="lessThan">
      <formula>0</formula>
    </cfRule>
  </conditionalFormatting>
  <conditionalFormatting sqref="Q460">
    <cfRule type="cellIs" dxfId="1066" priority="1067" stopIfTrue="1" operator="lessThan">
      <formula>0</formula>
    </cfRule>
  </conditionalFormatting>
  <conditionalFormatting sqref="Q466:R467 Q469:R469">
    <cfRule type="cellIs" dxfId="1065" priority="1066" stopIfTrue="1" operator="lessThan">
      <formula>0</formula>
    </cfRule>
  </conditionalFormatting>
  <conditionalFormatting sqref="Q470:R473">
    <cfRule type="cellIs" dxfId="1064" priority="1065" stopIfTrue="1" operator="lessThan">
      <formula>0</formula>
    </cfRule>
  </conditionalFormatting>
  <conditionalFormatting sqref="R468">
    <cfRule type="cellIs" dxfId="1063" priority="1064" stopIfTrue="1" operator="lessThan">
      <formula>0</formula>
    </cfRule>
  </conditionalFormatting>
  <conditionalFormatting sqref="Q468">
    <cfRule type="cellIs" dxfId="1062" priority="1063" stopIfTrue="1" operator="lessThan">
      <formula>0</formula>
    </cfRule>
  </conditionalFormatting>
  <conditionalFormatting sqref="Q474:R475 Q477:R477">
    <cfRule type="cellIs" dxfId="1061" priority="1062" stopIfTrue="1" operator="lessThan">
      <formula>0</formula>
    </cfRule>
  </conditionalFormatting>
  <conditionalFormatting sqref="Q478:R481">
    <cfRule type="cellIs" dxfId="1060" priority="1061" stopIfTrue="1" operator="lessThan">
      <formula>0</formula>
    </cfRule>
  </conditionalFormatting>
  <conditionalFormatting sqref="R476">
    <cfRule type="cellIs" dxfId="1059" priority="1060" stopIfTrue="1" operator="lessThan">
      <formula>0</formula>
    </cfRule>
  </conditionalFormatting>
  <conditionalFormatting sqref="Q476">
    <cfRule type="cellIs" dxfId="1058" priority="1059" stopIfTrue="1" operator="lessThan">
      <formula>0</formula>
    </cfRule>
  </conditionalFormatting>
  <conditionalFormatting sqref="Q482:R483 Q485:R485">
    <cfRule type="cellIs" dxfId="1057" priority="1058" stopIfTrue="1" operator="lessThan">
      <formula>0</formula>
    </cfRule>
  </conditionalFormatting>
  <conditionalFormatting sqref="Q486:R489">
    <cfRule type="cellIs" dxfId="1056" priority="1057" stopIfTrue="1" operator="lessThan">
      <formula>0</formula>
    </cfRule>
  </conditionalFormatting>
  <conditionalFormatting sqref="R484">
    <cfRule type="cellIs" dxfId="1055" priority="1056" stopIfTrue="1" operator="lessThan">
      <formula>0</formula>
    </cfRule>
  </conditionalFormatting>
  <conditionalFormatting sqref="Q484">
    <cfRule type="cellIs" dxfId="1054" priority="1055" stopIfTrue="1" operator="lessThan">
      <formula>0</formula>
    </cfRule>
  </conditionalFormatting>
  <conditionalFormatting sqref="Q490:R491 Q493:R493">
    <cfRule type="cellIs" dxfId="1053" priority="1054" stopIfTrue="1" operator="lessThan">
      <formula>0</formula>
    </cfRule>
  </conditionalFormatting>
  <conditionalFormatting sqref="Q494:R497">
    <cfRule type="cellIs" dxfId="1052" priority="1053" stopIfTrue="1" operator="lessThan">
      <formula>0</formula>
    </cfRule>
  </conditionalFormatting>
  <conditionalFormatting sqref="R492">
    <cfRule type="cellIs" dxfId="1051" priority="1052" stopIfTrue="1" operator="lessThan">
      <formula>0</formula>
    </cfRule>
  </conditionalFormatting>
  <conditionalFormatting sqref="Q492">
    <cfRule type="cellIs" dxfId="1050" priority="1051" stopIfTrue="1" operator="lessThan">
      <formula>0</formula>
    </cfRule>
  </conditionalFormatting>
  <conditionalFormatting sqref="Q498:R499 Q501:R501">
    <cfRule type="cellIs" dxfId="1049" priority="1050" stopIfTrue="1" operator="lessThan">
      <formula>0</formula>
    </cfRule>
  </conditionalFormatting>
  <conditionalFormatting sqref="Q502:R505">
    <cfRule type="cellIs" dxfId="1048" priority="1049" stopIfTrue="1" operator="lessThan">
      <formula>0</formula>
    </cfRule>
  </conditionalFormatting>
  <conditionalFormatting sqref="R500">
    <cfRule type="cellIs" dxfId="1047" priority="1048" stopIfTrue="1" operator="lessThan">
      <formula>0</formula>
    </cfRule>
  </conditionalFormatting>
  <conditionalFormatting sqref="Q500">
    <cfRule type="cellIs" dxfId="1046" priority="1047" stopIfTrue="1" operator="lessThan">
      <formula>0</formula>
    </cfRule>
  </conditionalFormatting>
  <conditionalFormatting sqref="Q506:R507 Q509:R509">
    <cfRule type="cellIs" dxfId="1045" priority="1046" stopIfTrue="1" operator="lessThan">
      <formula>0</formula>
    </cfRule>
  </conditionalFormatting>
  <conditionalFormatting sqref="Q510:R513">
    <cfRule type="cellIs" dxfId="1044" priority="1045" stopIfTrue="1" operator="lessThan">
      <formula>0</formula>
    </cfRule>
  </conditionalFormatting>
  <conditionalFormatting sqref="R508">
    <cfRule type="cellIs" dxfId="1043" priority="1044" stopIfTrue="1" operator="lessThan">
      <formula>0</formula>
    </cfRule>
  </conditionalFormatting>
  <conditionalFormatting sqref="Q508">
    <cfRule type="cellIs" dxfId="1042" priority="1043" stopIfTrue="1" operator="lessThan">
      <formula>0</formula>
    </cfRule>
  </conditionalFormatting>
  <conditionalFormatting sqref="Q514:R515 Q517:R517">
    <cfRule type="cellIs" dxfId="1041" priority="1042" stopIfTrue="1" operator="lessThan">
      <formula>0</formula>
    </cfRule>
  </conditionalFormatting>
  <conditionalFormatting sqref="Q518:R521">
    <cfRule type="cellIs" dxfId="1040" priority="1041" stopIfTrue="1" operator="lessThan">
      <formula>0</formula>
    </cfRule>
  </conditionalFormatting>
  <conditionalFormatting sqref="R516">
    <cfRule type="cellIs" dxfId="1039" priority="1040" stopIfTrue="1" operator="lessThan">
      <formula>0</formula>
    </cfRule>
  </conditionalFormatting>
  <conditionalFormatting sqref="Q516">
    <cfRule type="cellIs" dxfId="1038" priority="1039" stopIfTrue="1" operator="lessThan">
      <formula>0</formula>
    </cfRule>
  </conditionalFormatting>
  <conditionalFormatting sqref="Q522:R523 Q525:R525">
    <cfRule type="cellIs" dxfId="1037" priority="1038" stopIfTrue="1" operator="lessThan">
      <formula>0</formula>
    </cfRule>
  </conditionalFormatting>
  <conditionalFormatting sqref="Q526:R529">
    <cfRule type="cellIs" dxfId="1036" priority="1037" stopIfTrue="1" operator="lessThan">
      <formula>0</formula>
    </cfRule>
  </conditionalFormatting>
  <conditionalFormatting sqref="R524">
    <cfRule type="cellIs" dxfId="1035" priority="1036" stopIfTrue="1" operator="lessThan">
      <formula>0</formula>
    </cfRule>
  </conditionalFormatting>
  <conditionalFormatting sqref="Q524">
    <cfRule type="cellIs" dxfId="1034" priority="1035" stopIfTrue="1" operator="lessThan">
      <formula>0</formula>
    </cfRule>
  </conditionalFormatting>
  <conditionalFormatting sqref="Q530:R531 Q533:R533">
    <cfRule type="cellIs" dxfId="1033" priority="1034" stopIfTrue="1" operator="lessThan">
      <formula>0</formula>
    </cfRule>
  </conditionalFormatting>
  <conditionalFormatting sqref="Q534:R537">
    <cfRule type="cellIs" dxfId="1032" priority="1033" stopIfTrue="1" operator="lessThan">
      <formula>0</formula>
    </cfRule>
  </conditionalFormatting>
  <conditionalFormatting sqref="R532">
    <cfRule type="cellIs" dxfId="1031" priority="1032" stopIfTrue="1" operator="lessThan">
      <formula>0</formula>
    </cfRule>
  </conditionalFormatting>
  <conditionalFormatting sqref="Q532">
    <cfRule type="cellIs" dxfId="1030" priority="1031" stopIfTrue="1" operator="lessThan">
      <formula>0</formula>
    </cfRule>
  </conditionalFormatting>
  <conditionalFormatting sqref="Q538:R539 Q541:R541">
    <cfRule type="cellIs" dxfId="1029" priority="1030" stopIfTrue="1" operator="lessThan">
      <formula>0</formula>
    </cfRule>
  </conditionalFormatting>
  <conditionalFormatting sqref="Q542:R545">
    <cfRule type="cellIs" dxfId="1028" priority="1029" stopIfTrue="1" operator="lessThan">
      <formula>0</formula>
    </cfRule>
  </conditionalFormatting>
  <conditionalFormatting sqref="R540">
    <cfRule type="cellIs" dxfId="1027" priority="1028" stopIfTrue="1" operator="lessThan">
      <formula>0</formula>
    </cfRule>
  </conditionalFormatting>
  <conditionalFormatting sqref="Q540">
    <cfRule type="cellIs" dxfId="1026" priority="1027" stopIfTrue="1" operator="lessThan">
      <formula>0</formula>
    </cfRule>
  </conditionalFormatting>
  <conditionalFormatting sqref="Q546:R547 Q549:R549">
    <cfRule type="cellIs" dxfId="1025" priority="1026" stopIfTrue="1" operator="lessThan">
      <formula>0</formula>
    </cfRule>
  </conditionalFormatting>
  <conditionalFormatting sqref="Q550:R553">
    <cfRule type="cellIs" dxfId="1024" priority="1025" stopIfTrue="1" operator="lessThan">
      <formula>0</formula>
    </cfRule>
  </conditionalFormatting>
  <conditionalFormatting sqref="R548">
    <cfRule type="cellIs" dxfId="1023" priority="1024" stopIfTrue="1" operator="lessThan">
      <formula>0</formula>
    </cfRule>
  </conditionalFormatting>
  <conditionalFormatting sqref="Q548">
    <cfRule type="cellIs" dxfId="1022" priority="1023" stopIfTrue="1" operator="lessThan">
      <formula>0</formula>
    </cfRule>
  </conditionalFormatting>
  <conditionalFormatting sqref="Q554:R555 Q557:R557">
    <cfRule type="cellIs" dxfId="1021" priority="1022" stopIfTrue="1" operator="lessThan">
      <formula>0</formula>
    </cfRule>
  </conditionalFormatting>
  <conditionalFormatting sqref="Q558:R561">
    <cfRule type="cellIs" dxfId="1020" priority="1021" stopIfTrue="1" operator="lessThan">
      <formula>0</formula>
    </cfRule>
  </conditionalFormatting>
  <conditionalFormatting sqref="R556">
    <cfRule type="cellIs" dxfId="1019" priority="1020" stopIfTrue="1" operator="lessThan">
      <formula>0</formula>
    </cfRule>
  </conditionalFormatting>
  <conditionalFormatting sqref="Q556">
    <cfRule type="cellIs" dxfId="1018" priority="1019" stopIfTrue="1" operator="lessThan">
      <formula>0</formula>
    </cfRule>
  </conditionalFormatting>
  <conditionalFormatting sqref="Q562:R563 Q565:R565">
    <cfRule type="cellIs" dxfId="1017" priority="1018" stopIfTrue="1" operator="lessThan">
      <formula>0</formula>
    </cfRule>
  </conditionalFormatting>
  <conditionalFormatting sqref="Q566:Q569">
    <cfRule type="cellIs" dxfId="1016" priority="1017" stopIfTrue="1" operator="lessThan">
      <formula>0</formula>
    </cfRule>
  </conditionalFormatting>
  <conditionalFormatting sqref="R564">
    <cfRule type="cellIs" dxfId="1015" priority="1016" stopIfTrue="1" operator="lessThan">
      <formula>0</formula>
    </cfRule>
  </conditionalFormatting>
  <conditionalFormatting sqref="Q564">
    <cfRule type="cellIs" dxfId="1014" priority="1015" stopIfTrue="1" operator="lessThan">
      <formula>0</formula>
    </cfRule>
  </conditionalFormatting>
  <conditionalFormatting sqref="Q570:R570 Q573 Q571">
    <cfRule type="cellIs" dxfId="1013" priority="1014" stopIfTrue="1" operator="lessThan">
      <formula>0</formula>
    </cfRule>
  </conditionalFormatting>
  <conditionalFormatting sqref="Q574:Q577">
    <cfRule type="cellIs" dxfId="1012" priority="1013" stopIfTrue="1" operator="lessThan">
      <formula>0</formula>
    </cfRule>
  </conditionalFormatting>
  <conditionalFormatting sqref="Q572">
    <cfRule type="cellIs" dxfId="1011" priority="1012" stopIfTrue="1" operator="lessThan">
      <formula>0</formula>
    </cfRule>
  </conditionalFormatting>
  <conditionalFormatting sqref="Q581:R581 Q578:Q579">
    <cfRule type="cellIs" dxfId="1010" priority="1011" stopIfTrue="1" operator="lessThan">
      <formula>0</formula>
    </cfRule>
  </conditionalFormatting>
  <conditionalFormatting sqref="Q582:R585">
    <cfRule type="cellIs" dxfId="1009" priority="1010" stopIfTrue="1" operator="lessThan">
      <formula>0</formula>
    </cfRule>
  </conditionalFormatting>
  <conditionalFormatting sqref="Q580">
    <cfRule type="cellIs" dxfId="1008" priority="1009" stopIfTrue="1" operator="lessThan">
      <formula>0</formula>
    </cfRule>
  </conditionalFormatting>
  <conditionalFormatting sqref="Q586:R589">
    <cfRule type="cellIs" dxfId="1007" priority="1008" stopIfTrue="1" operator="lessThan">
      <formula>0</formula>
    </cfRule>
  </conditionalFormatting>
  <conditionalFormatting sqref="Q590:R593">
    <cfRule type="cellIs" dxfId="1006" priority="1007" stopIfTrue="1" operator="lessThan">
      <formula>0</formula>
    </cfRule>
  </conditionalFormatting>
  <conditionalFormatting sqref="Q594:R597">
    <cfRule type="cellIs" dxfId="1005" priority="1006" stopIfTrue="1" operator="lessThan">
      <formula>0</formula>
    </cfRule>
  </conditionalFormatting>
  <conditionalFormatting sqref="Q598:R600">
    <cfRule type="cellIs" dxfId="1004" priority="1005" stopIfTrue="1" operator="lessThan">
      <formula>0</formula>
    </cfRule>
  </conditionalFormatting>
  <conditionalFormatting sqref="Q602:R603 Q604">
    <cfRule type="cellIs" dxfId="1003" priority="1004" stopIfTrue="1" operator="lessThan">
      <formula>0</formula>
    </cfRule>
  </conditionalFormatting>
  <conditionalFormatting sqref="Q605:R607 Q608">
    <cfRule type="cellIs" dxfId="1002" priority="1003" stopIfTrue="1" operator="lessThan">
      <formula>0</formula>
    </cfRule>
  </conditionalFormatting>
  <conditionalFormatting sqref="Q609:R611">
    <cfRule type="cellIs" dxfId="1001" priority="1002" stopIfTrue="1" operator="lessThan">
      <formula>0</formula>
    </cfRule>
  </conditionalFormatting>
  <conditionalFormatting sqref="Q612:R614">
    <cfRule type="cellIs" dxfId="1000" priority="1001" stopIfTrue="1" operator="lessThan">
      <formula>0</formula>
    </cfRule>
  </conditionalFormatting>
  <conditionalFormatting sqref="Q615:R618">
    <cfRule type="cellIs" dxfId="999" priority="1000" stopIfTrue="1" operator="lessThan">
      <formula>0</formula>
    </cfRule>
  </conditionalFormatting>
  <conditionalFormatting sqref="Q619:R621">
    <cfRule type="cellIs" dxfId="998" priority="999" stopIfTrue="1" operator="lessThan">
      <formula>0</formula>
    </cfRule>
  </conditionalFormatting>
  <conditionalFormatting sqref="Q622:R624">
    <cfRule type="cellIs" dxfId="997" priority="998" stopIfTrue="1" operator="lessThan">
      <formula>0</formula>
    </cfRule>
  </conditionalFormatting>
  <conditionalFormatting sqref="Q625:R628">
    <cfRule type="cellIs" dxfId="996" priority="997" stopIfTrue="1" operator="lessThan">
      <formula>0</formula>
    </cfRule>
  </conditionalFormatting>
  <conditionalFormatting sqref="Q629:R631">
    <cfRule type="cellIs" dxfId="995" priority="996" stopIfTrue="1" operator="lessThan">
      <formula>0</formula>
    </cfRule>
  </conditionalFormatting>
  <conditionalFormatting sqref="Q641:R643">
    <cfRule type="cellIs" dxfId="994" priority="995" stopIfTrue="1" operator="lessThan">
      <formula>0</formula>
    </cfRule>
  </conditionalFormatting>
  <conditionalFormatting sqref="Q644:R647">
    <cfRule type="cellIs" dxfId="993" priority="994" stopIfTrue="1" operator="lessThan">
      <formula>0</formula>
    </cfRule>
  </conditionalFormatting>
  <conditionalFormatting sqref="Q648:R650">
    <cfRule type="cellIs" dxfId="992" priority="993" stopIfTrue="1" operator="lessThan">
      <formula>0</formula>
    </cfRule>
  </conditionalFormatting>
  <conditionalFormatting sqref="Q632:R632">
    <cfRule type="cellIs" dxfId="991" priority="992" stopIfTrue="1" operator="lessThan">
      <formula>0</formula>
    </cfRule>
  </conditionalFormatting>
  <conditionalFormatting sqref="Q633:R635">
    <cfRule type="cellIs" dxfId="990" priority="991" stopIfTrue="1" operator="lessThan">
      <formula>0</formula>
    </cfRule>
  </conditionalFormatting>
  <conditionalFormatting sqref="Q636:R636">
    <cfRule type="cellIs" dxfId="989" priority="990" stopIfTrue="1" operator="lessThan">
      <formula>0</formula>
    </cfRule>
  </conditionalFormatting>
  <conditionalFormatting sqref="Q637:R639">
    <cfRule type="cellIs" dxfId="988" priority="989" stopIfTrue="1" operator="lessThan">
      <formula>0</formula>
    </cfRule>
  </conditionalFormatting>
  <conditionalFormatting sqref="Q651:R653">
    <cfRule type="cellIs" dxfId="987" priority="988" stopIfTrue="1" operator="lessThan">
      <formula>0</formula>
    </cfRule>
  </conditionalFormatting>
  <conditionalFormatting sqref="Q654:R657">
    <cfRule type="cellIs" dxfId="986" priority="987" stopIfTrue="1" operator="lessThan">
      <formula>0</formula>
    </cfRule>
  </conditionalFormatting>
  <conditionalFormatting sqref="Q658:R660">
    <cfRule type="cellIs" dxfId="985" priority="986" stopIfTrue="1" operator="lessThan">
      <formula>0</formula>
    </cfRule>
  </conditionalFormatting>
  <conditionalFormatting sqref="Q668:R670">
    <cfRule type="cellIs" dxfId="984" priority="985" stopIfTrue="1" operator="lessThan">
      <formula>0</formula>
    </cfRule>
  </conditionalFormatting>
  <conditionalFormatting sqref="Q671:R674">
    <cfRule type="cellIs" dxfId="983" priority="984" stopIfTrue="1" operator="lessThan">
      <formula>0</formula>
    </cfRule>
  </conditionalFormatting>
  <conditionalFormatting sqref="Q675:R677">
    <cfRule type="cellIs" dxfId="982" priority="983" stopIfTrue="1" operator="lessThan">
      <formula>0</formula>
    </cfRule>
  </conditionalFormatting>
  <conditionalFormatting sqref="Q661:R663">
    <cfRule type="cellIs" dxfId="981" priority="982" stopIfTrue="1" operator="lessThan">
      <formula>0</formula>
    </cfRule>
  </conditionalFormatting>
  <conditionalFormatting sqref="Q664:R666">
    <cfRule type="cellIs" dxfId="980" priority="981" stopIfTrue="1" operator="lessThan">
      <formula>0</formula>
    </cfRule>
  </conditionalFormatting>
  <conditionalFormatting sqref="Q678:R680">
    <cfRule type="cellIs" dxfId="979" priority="980" stopIfTrue="1" operator="lessThan">
      <formula>0</formula>
    </cfRule>
  </conditionalFormatting>
  <conditionalFormatting sqref="Q681:R684">
    <cfRule type="cellIs" dxfId="978" priority="979" stopIfTrue="1" operator="lessThan">
      <formula>0</formula>
    </cfRule>
  </conditionalFormatting>
  <conditionalFormatting sqref="Q685:R687">
    <cfRule type="cellIs" dxfId="977" priority="978" stopIfTrue="1" operator="lessThan">
      <formula>0</formula>
    </cfRule>
  </conditionalFormatting>
  <conditionalFormatting sqref="Q688:R690">
    <cfRule type="cellIs" dxfId="976" priority="977" stopIfTrue="1" operator="lessThan">
      <formula>0</formula>
    </cfRule>
  </conditionalFormatting>
  <conditionalFormatting sqref="Q691:R694">
    <cfRule type="cellIs" dxfId="975" priority="976" stopIfTrue="1" operator="lessThan">
      <formula>0</formula>
    </cfRule>
  </conditionalFormatting>
  <conditionalFormatting sqref="Q695:R697">
    <cfRule type="cellIs" dxfId="974" priority="975" stopIfTrue="1" operator="lessThan">
      <formula>0</formula>
    </cfRule>
  </conditionalFormatting>
  <conditionalFormatting sqref="Q698:R700">
    <cfRule type="cellIs" dxfId="973" priority="974" stopIfTrue="1" operator="lessThan">
      <formula>0</formula>
    </cfRule>
  </conditionalFormatting>
  <conditionalFormatting sqref="Q701:R703">
    <cfRule type="cellIs" dxfId="972" priority="973" stopIfTrue="1" operator="lessThan">
      <formula>0</formula>
    </cfRule>
  </conditionalFormatting>
  <conditionalFormatting sqref="Q704:R706">
    <cfRule type="cellIs" dxfId="971" priority="972" stopIfTrue="1" operator="lessThan">
      <formula>0</formula>
    </cfRule>
  </conditionalFormatting>
  <conditionalFormatting sqref="Q707:R710">
    <cfRule type="cellIs" dxfId="970" priority="971" stopIfTrue="1" operator="lessThan">
      <formula>0</formula>
    </cfRule>
  </conditionalFormatting>
  <conditionalFormatting sqref="Q711:R713">
    <cfRule type="cellIs" dxfId="969" priority="970" stopIfTrue="1" operator="lessThan">
      <formula>0</formula>
    </cfRule>
  </conditionalFormatting>
  <conditionalFormatting sqref="Q714:R716">
    <cfRule type="cellIs" dxfId="968" priority="969" stopIfTrue="1" operator="lessThan">
      <formula>0</formula>
    </cfRule>
  </conditionalFormatting>
  <conditionalFormatting sqref="Q717:R720">
    <cfRule type="cellIs" dxfId="967" priority="968" stopIfTrue="1" operator="lessThan">
      <formula>0</formula>
    </cfRule>
  </conditionalFormatting>
  <conditionalFormatting sqref="Q721:R723">
    <cfRule type="cellIs" dxfId="966" priority="967" stopIfTrue="1" operator="lessThan">
      <formula>0</formula>
    </cfRule>
  </conditionalFormatting>
  <conditionalFormatting sqref="Q724:R726">
    <cfRule type="cellIs" dxfId="965" priority="966" stopIfTrue="1" operator="lessThan">
      <formula>0</formula>
    </cfRule>
  </conditionalFormatting>
  <conditionalFormatting sqref="Q727:R729">
    <cfRule type="cellIs" dxfId="964" priority="965" stopIfTrue="1" operator="lessThan">
      <formula>0</formula>
    </cfRule>
  </conditionalFormatting>
  <conditionalFormatting sqref="Q730:R732">
    <cfRule type="cellIs" dxfId="963" priority="964" stopIfTrue="1" operator="lessThan">
      <formula>0</formula>
    </cfRule>
  </conditionalFormatting>
  <conditionalFormatting sqref="Q733:R736">
    <cfRule type="cellIs" dxfId="962" priority="963" stopIfTrue="1" operator="lessThan">
      <formula>0</formula>
    </cfRule>
  </conditionalFormatting>
  <conditionalFormatting sqref="Q737:R738 Q739">
    <cfRule type="cellIs" dxfId="961" priority="962" stopIfTrue="1" operator="lessThan">
      <formula>0</formula>
    </cfRule>
  </conditionalFormatting>
  <conditionalFormatting sqref="Q742:R742 Q740:Q741">
    <cfRule type="cellIs" dxfId="960" priority="961" stopIfTrue="1" operator="lessThan">
      <formula>0</formula>
    </cfRule>
  </conditionalFormatting>
  <conditionalFormatting sqref="Q743:R746">
    <cfRule type="cellIs" dxfId="959" priority="960" stopIfTrue="1" operator="lessThan">
      <formula>0</formula>
    </cfRule>
  </conditionalFormatting>
  <conditionalFormatting sqref="Q747:R749">
    <cfRule type="cellIs" dxfId="958" priority="959" stopIfTrue="1" operator="lessThan">
      <formula>0</formula>
    </cfRule>
  </conditionalFormatting>
  <conditionalFormatting sqref="Q750:R752">
    <cfRule type="cellIs" dxfId="957" priority="958" stopIfTrue="1" operator="lessThan">
      <formula>0</formula>
    </cfRule>
  </conditionalFormatting>
  <conditionalFormatting sqref="Q753:R755">
    <cfRule type="cellIs" dxfId="956" priority="957" stopIfTrue="1" operator="lessThan">
      <formula>0</formula>
    </cfRule>
  </conditionalFormatting>
  <conditionalFormatting sqref="Q764:R766">
    <cfRule type="cellIs" dxfId="955" priority="956" stopIfTrue="1" operator="lessThan">
      <formula>0</formula>
    </cfRule>
  </conditionalFormatting>
  <conditionalFormatting sqref="Q767:R770">
    <cfRule type="cellIs" dxfId="954" priority="955" stopIfTrue="1" operator="lessThan">
      <formula>0</formula>
    </cfRule>
  </conditionalFormatting>
  <conditionalFormatting sqref="Q771:R773">
    <cfRule type="cellIs" dxfId="953" priority="954" stopIfTrue="1" operator="lessThan">
      <formula>0</formula>
    </cfRule>
  </conditionalFormatting>
  <conditionalFormatting sqref="Q774:R776">
    <cfRule type="cellIs" dxfId="952" priority="953" stopIfTrue="1" operator="lessThan">
      <formula>0</formula>
    </cfRule>
  </conditionalFormatting>
  <conditionalFormatting sqref="Q777:R780">
    <cfRule type="cellIs" dxfId="951" priority="952" stopIfTrue="1" operator="lessThan">
      <formula>0</formula>
    </cfRule>
  </conditionalFormatting>
  <conditionalFormatting sqref="Q781:R783">
    <cfRule type="cellIs" dxfId="950" priority="951" stopIfTrue="1" operator="lessThan">
      <formula>0</formula>
    </cfRule>
  </conditionalFormatting>
  <conditionalFormatting sqref="Q784:R786">
    <cfRule type="cellIs" dxfId="949" priority="950" stopIfTrue="1" operator="lessThan">
      <formula>0</formula>
    </cfRule>
  </conditionalFormatting>
  <conditionalFormatting sqref="Q787:R789">
    <cfRule type="cellIs" dxfId="948" priority="949" stopIfTrue="1" operator="lessThan">
      <formula>0</formula>
    </cfRule>
  </conditionalFormatting>
  <conditionalFormatting sqref="Q790:R792">
    <cfRule type="cellIs" dxfId="947" priority="948" stopIfTrue="1" operator="lessThan">
      <formula>0</formula>
    </cfRule>
  </conditionalFormatting>
  <conditionalFormatting sqref="Q793:R796">
    <cfRule type="cellIs" dxfId="946" priority="947" stopIfTrue="1" operator="lessThan">
      <formula>0</formula>
    </cfRule>
  </conditionalFormatting>
  <conditionalFormatting sqref="Q797:R799">
    <cfRule type="cellIs" dxfId="945" priority="946" stopIfTrue="1" operator="lessThan">
      <formula>0</formula>
    </cfRule>
  </conditionalFormatting>
  <conditionalFormatting sqref="Q800:R802">
    <cfRule type="cellIs" dxfId="944" priority="945" stopIfTrue="1" operator="lessThan">
      <formula>0</formula>
    </cfRule>
  </conditionalFormatting>
  <conditionalFormatting sqref="Q803:R806">
    <cfRule type="cellIs" dxfId="943" priority="944" stopIfTrue="1" operator="lessThan">
      <formula>0</formula>
    </cfRule>
  </conditionalFormatting>
  <conditionalFormatting sqref="Q807:R809">
    <cfRule type="cellIs" dxfId="942" priority="943" stopIfTrue="1" operator="lessThan">
      <formula>0</formula>
    </cfRule>
  </conditionalFormatting>
  <conditionalFormatting sqref="Q810:R812">
    <cfRule type="cellIs" dxfId="941" priority="942" stopIfTrue="1" operator="lessThan">
      <formula>0</formula>
    </cfRule>
  </conditionalFormatting>
  <conditionalFormatting sqref="Q813:R815">
    <cfRule type="cellIs" dxfId="940" priority="941" stopIfTrue="1" operator="lessThan">
      <formula>0</formula>
    </cfRule>
  </conditionalFormatting>
  <conditionalFormatting sqref="Q756:R758">
    <cfRule type="cellIs" dxfId="939" priority="940" stopIfTrue="1" operator="lessThan">
      <formula>0</formula>
    </cfRule>
  </conditionalFormatting>
  <conditionalFormatting sqref="Q759:R761">
    <cfRule type="cellIs" dxfId="938" priority="939" stopIfTrue="1" operator="lessThan">
      <formula>0</formula>
    </cfRule>
  </conditionalFormatting>
  <conditionalFormatting sqref="Q144:Q145">
    <cfRule type="cellIs" dxfId="937" priority="938" stopIfTrue="1" operator="lessThan">
      <formula>0</formula>
    </cfRule>
  </conditionalFormatting>
  <conditionalFormatting sqref="Q268:Q270">
    <cfRule type="cellIs" dxfId="936" priority="937" stopIfTrue="1" operator="lessThan">
      <formula>0</formula>
    </cfRule>
  </conditionalFormatting>
  <conditionalFormatting sqref="AE71:AF71 AE72:AE75">
    <cfRule type="cellIs" dxfId="935" priority="936" stopIfTrue="1" operator="lessThan">
      <formula>0</formula>
    </cfRule>
  </conditionalFormatting>
  <conditionalFormatting sqref="AE76:AE80">
    <cfRule type="cellIs" dxfId="934" priority="935" stopIfTrue="1" operator="lessThan">
      <formula>0</formula>
    </cfRule>
  </conditionalFormatting>
  <conditionalFormatting sqref="AE81:AE85">
    <cfRule type="cellIs" dxfId="933" priority="934" stopIfTrue="1" operator="lessThan">
      <formula>0</formula>
    </cfRule>
  </conditionalFormatting>
  <conditionalFormatting sqref="AE72:AE90">
    <cfRule type="cellIs" dxfId="932" priority="933" stopIfTrue="1" operator="lessThan">
      <formula>0</formula>
    </cfRule>
  </conditionalFormatting>
  <conditionalFormatting sqref="AE91:AE93">
    <cfRule type="cellIs" dxfId="931" priority="932" stopIfTrue="1" operator="lessThan">
      <formula>0</formula>
    </cfRule>
  </conditionalFormatting>
  <conditionalFormatting sqref="AE103:AE105">
    <cfRule type="cellIs" dxfId="930" priority="931" stopIfTrue="1" operator="lessThan">
      <formula>0</formula>
    </cfRule>
  </conditionalFormatting>
  <conditionalFormatting sqref="AE106:AE108">
    <cfRule type="cellIs" dxfId="929" priority="930" stopIfTrue="1" operator="lessThan">
      <formula>0</formula>
    </cfRule>
  </conditionalFormatting>
  <conditionalFormatting sqref="AE109:AE111">
    <cfRule type="cellIs" dxfId="928" priority="929" stopIfTrue="1" operator="lessThan">
      <formula>0</formula>
    </cfRule>
  </conditionalFormatting>
  <conditionalFormatting sqref="AE112">
    <cfRule type="cellIs" dxfId="927" priority="928" stopIfTrue="1" operator="lessThan">
      <formula>0</formula>
    </cfRule>
  </conditionalFormatting>
  <conditionalFormatting sqref="AE114:AE116">
    <cfRule type="cellIs" dxfId="926" priority="927" stopIfTrue="1" operator="lessThan">
      <formula>0</formula>
    </cfRule>
  </conditionalFormatting>
  <conditionalFormatting sqref="AE117:AE119">
    <cfRule type="cellIs" dxfId="925" priority="926" stopIfTrue="1" operator="lessThan">
      <formula>0</formula>
    </cfRule>
  </conditionalFormatting>
  <conditionalFormatting sqref="AE120:AF121 AE122">
    <cfRule type="cellIs" dxfId="924" priority="925" stopIfTrue="1" operator="lessThan">
      <formula>0</formula>
    </cfRule>
  </conditionalFormatting>
  <conditionalFormatting sqref="AE123">
    <cfRule type="cellIs" dxfId="923" priority="924" stopIfTrue="1" operator="lessThan">
      <formula>0</formula>
    </cfRule>
  </conditionalFormatting>
  <conditionalFormatting sqref="AE124:AE126">
    <cfRule type="cellIs" dxfId="922" priority="923" stopIfTrue="1" operator="lessThan">
      <formula>0</formula>
    </cfRule>
  </conditionalFormatting>
  <conditionalFormatting sqref="AE127:AE129">
    <cfRule type="cellIs" dxfId="921" priority="922" stopIfTrue="1" operator="lessThan">
      <formula>0</formula>
    </cfRule>
  </conditionalFormatting>
  <conditionalFormatting sqref="AE130:AE132">
    <cfRule type="cellIs" dxfId="920" priority="921" stopIfTrue="1" operator="lessThan">
      <formula>0</formula>
    </cfRule>
  </conditionalFormatting>
  <conditionalFormatting sqref="AE133">
    <cfRule type="cellIs" dxfId="919" priority="920" stopIfTrue="1" operator="lessThan">
      <formula>0</formula>
    </cfRule>
  </conditionalFormatting>
  <conditionalFormatting sqref="AE134:AE136">
    <cfRule type="cellIs" dxfId="918" priority="919" stopIfTrue="1" operator="lessThan">
      <formula>0</formula>
    </cfRule>
  </conditionalFormatting>
  <conditionalFormatting sqref="AE137:AE139">
    <cfRule type="cellIs" dxfId="917" priority="918" stopIfTrue="1" operator="lessThan">
      <formula>0</formula>
    </cfRule>
  </conditionalFormatting>
  <conditionalFormatting sqref="AE140:AE142">
    <cfRule type="cellIs" dxfId="916" priority="917" stopIfTrue="1" operator="lessThan">
      <formula>0</formula>
    </cfRule>
  </conditionalFormatting>
  <conditionalFormatting sqref="AE143">
    <cfRule type="cellIs" dxfId="915" priority="916" stopIfTrue="1" operator="lessThan">
      <formula>0</formula>
    </cfRule>
  </conditionalFormatting>
  <conditionalFormatting sqref="AE144:AE146">
    <cfRule type="cellIs" dxfId="914" priority="915" stopIfTrue="1" operator="lessThan">
      <formula>0</formula>
    </cfRule>
  </conditionalFormatting>
  <conditionalFormatting sqref="AE147:AE149">
    <cfRule type="cellIs" dxfId="913" priority="914" stopIfTrue="1" operator="lessThan">
      <formula>0</formula>
    </cfRule>
  </conditionalFormatting>
  <conditionalFormatting sqref="AE150:AE152">
    <cfRule type="cellIs" dxfId="912" priority="913" stopIfTrue="1" operator="lessThan">
      <formula>0</formula>
    </cfRule>
  </conditionalFormatting>
  <conditionalFormatting sqref="AE153">
    <cfRule type="cellIs" dxfId="911" priority="912" stopIfTrue="1" operator="lessThan">
      <formula>0</formula>
    </cfRule>
  </conditionalFormatting>
  <conditionalFormatting sqref="AE154:AE156">
    <cfRule type="cellIs" dxfId="910" priority="911" stopIfTrue="1" operator="lessThan">
      <formula>0</formula>
    </cfRule>
  </conditionalFormatting>
  <conditionalFormatting sqref="AE157:AE159">
    <cfRule type="cellIs" dxfId="909" priority="910" stopIfTrue="1" operator="lessThan">
      <formula>0</formula>
    </cfRule>
  </conditionalFormatting>
  <conditionalFormatting sqref="AE160:AF160 AE161:AE162">
    <cfRule type="cellIs" dxfId="908" priority="909" stopIfTrue="1" operator="lessThan">
      <formula>0</formula>
    </cfRule>
  </conditionalFormatting>
  <conditionalFormatting sqref="AE163">
    <cfRule type="cellIs" dxfId="907" priority="908" stopIfTrue="1" operator="lessThan">
      <formula>0</formula>
    </cfRule>
  </conditionalFormatting>
  <conditionalFormatting sqref="AE164:AE166">
    <cfRule type="cellIs" dxfId="906" priority="907" stopIfTrue="1" operator="lessThan">
      <formula>0</formula>
    </cfRule>
  </conditionalFormatting>
  <conditionalFormatting sqref="AE167:AE169">
    <cfRule type="cellIs" dxfId="905" priority="906" stopIfTrue="1" operator="lessThan">
      <formula>0</formula>
    </cfRule>
  </conditionalFormatting>
  <conditionalFormatting sqref="AE170:AE172">
    <cfRule type="cellIs" dxfId="904" priority="905" stopIfTrue="1" operator="lessThan">
      <formula>0</formula>
    </cfRule>
  </conditionalFormatting>
  <conditionalFormatting sqref="AE173">
    <cfRule type="cellIs" dxfId="903" priority="904" stopIfTrue="1" operator="lessThan">
      <formula>0</formula>
    </cfRule>
  </conditionalFormatting>
  <conditionalFormatting sqref="AE178:AF180">
    <cfRule type="cellIs" dxfId="902" priority="903" stopIfTrue="1" operator="lessThan">
      <formula>0</formula>
    </cfRule>
  </conditionalFormatting>
  <conditionalFormatting sqref="AE181:AF183">
    <cfRule type="cellIs" dxfId="901" priority="902" stopIfTrue="1" operator="lessThan">
      <formula>0</formula>
    </cfRule>
  </conditionalFormatting>
  <conditionalFormatting sqref="AE184:AE186">
    <cfRule type="cellIs" dxfId="900" priority="901" stopIfTrue="1" operator="lessThan">
      <formula>0</formula>
    </cfRule>
  </conditionalFormatting>
  <conditionalFormatting sqref="AE187">
    <cfRule type="cellIs" dxfId="899" priority="900" stopIfTrue="1" operator="lessThan">
      <formula>0</formula>
    </cfRule>
  </conditionalFormatting>
  <conditionalFormatting sqref="AE188:AE190">
    <cfRule type="cellIs" dxfId="898" priority="899" stopIfTrue="1" operator="lessThan">
      <formula>0</formula>
    </cfRule>
  </conditionalFormatting>
  <conditionalFormatting sqref="AE191:AF193">
    <cfRule type="cellIs" dxfId="897" priority="898" stopIfTrue="1" operator="lessThan">
      <formula>0</formula>
    </cfRule>
  </conditionalFormatting>
  <conditionalFormatting sqref="AE194:AF194 AE195:AE196">
    <cfRule type="cellIs" dxfId="896" priority="897" stopIfTrue="1" operator="lessThan">
      <formula>0</formula>
    </cfRule>
  </conditionalFormatting>
  <conditionalFormatting sqref="AE197">
    <cfRule type="cellIs" dxfId="895" priority="896" stopIfTrue="1" operator="lessThan">
      <formula>0</formula>
    </cfRule>
  </conditionalFormatting>
  <conditionalFormatting sqref="AE199:AF200 AE198">
    <cfRule type="cellIs" dxfId="894" priority="895" stopIfTrue="1" operator="lessThan">
      <formula>0</formula>
    </cfRule>
  </conditionalFormatting>
  <conditionalFormatting sqref="AE201:AF203">
    <cfRule type="cellIs" dxfId="893" priority="894" stopIfTrue="1" operator="lessThan">
      <formula>0</formula>
    </cfRule>
  </conditionalFormatting>
  <conditionalFormatting sqref="AE204:AF206">
    <cfRule type="cellIs" dxfId="892" priority="893" stopIfTrue="1" operator="lessThan">
      <formula>0</formula>
    </cfRule>
  </conditionalFormatting>
  <conditionalFormatting sqref="AE207:AF207">
    <cfRule type="cellIs" dxfId="891" priority="892" stopIfTrue="1" operator="lessThan">
      <formula>0</formula>
    </cfRule>
  </conditionalFormatting>
  <conditionalFormatting sqref="AE208:AF210">
    <cfRule type="cellIs" dxfId="890" priority="891" stopIfTrue="1" operator="lessThan">
      <formula>0</formula>
    </cfRule>
  </conditionalFormatting>
  <conditionalFormatting sqref="AE211:AF213">
    <cfRule type="cellIs" dxfId="889" priority="890" stopIfTrue="1" operator="lessThan">
      <formula>0</formula>
    </cfRule>
  </conditionalFormatting>
  <conditionalFormatting sqref="AE214:AF216">
    <cfRule type="cellIs" dxfId="888" priority="889" stopIfTrue="1" operator="lessThan">
      <formula>0</formula>
    </cfRule>
  </conditionalFormatting>
  <conditionalFormatting sqref="AE217:AF217">
    <cfRule type="cellIs" dxfId="887" priority="888" stopIfTrue="1" operator="lessThan">
      <formula>0</formula>
    </cfRule>
  </conditionalFormatting>
  <conditionalFormatting sqref="AE218:AF218 AE219:AE220">
    <cfRule type="cellIs" dxfId="886" priority="887" stopIfTrue="1" operator="lessThan">
      <formula>0</formula>
    </cfRule>
  </conditionalFormatting>
  <conditionalFormatting sqref="AE221:AE223">
    <cfRule type="cellIs" dxfId="885" priority="886" stopIfTrue="1" operator="lessThan">
      <formula>0</formula>
    </cfRule>
  </conditionalFormatting>
  <conditionalFormatting sqref="AE224:AE226">
    <cfRule type="cellIs" dxfId="884" priority="885" stopIfTrue="1" operator="lessThan">
      <formula>0</formula>
    </cfRule>
  </conditionalFormatting>
  <conditionalFormatting sqref="AE227">
    <cfRule type="cellIs" dxfId="883" priority="884" stopIfTrue="1" operator="lessThan">
      <formula>0</formula>
    </cfRule>
  </conditionalFormatting>
  <conditionalFormatting sqref="AE228:AE230">
    <cfRule type="cellIs" dxfId="882" priority="883" stopIfTrue="1" operator="lessThan">
      <formula>0</formula>
    </cfRule>
  </conditionalFormatting>
  <conditionalFormatting sqref="AE231:AE233">
    <cfRule type="cellIs" dxfId="881" priority="882" stopIfTrue="1" operator="lessThan">
      <formula>0</formula>
    </cfRule>
  </conditionalFormatting>
  <conditionalFormatting sqref="AE234:AE236">
    <cfRule type="cellIs" dxfId="880" priority="881" stopIfTrue="1" operator="lessThan">
      <formula>0</formula>
    </cfRule>
  </conditionalFormatting>
  <conditionalFormatting sqref="AE237">
    <cfRule type="cellIs" dxfId="879" priority="880" stopIfTrue="1" operator="lessThan">
      <formula>0</formula>
    </cfRule>
  </conditionalFormatting>
  <conditionalFormatting sqref="AE238:AE240">
    <cfRule type="cellIs" dxfId="878" priority="879" stopIfTrue="1" operator="lessThan">
      <formula>0</formula>
    </cfRule>
  </conditionalFormatting>
  <conditionalFormatting sqref="AE241:AE243">
    <cfRule type="cellIs" dxfId="877" priority="878" stopIfTrue="1" operator="lessThan">
      <formula>0</formula>
    </cfRule>
  </conditionalFormatting>
  <conditionalFormatting sqref="AE244:AE246">
    <cfRule type="cellIs" dxfId="876" priority="877" stopIfTrue="1" operator="lessThan">
      <formula>0</formula>
    </cfRule>
  </conditionalFormatting>
  <conditionalFormatting sqref="AE247">
    <cfRule type="cellIs" dxfId="875" priority="876" stopIfTrue="1" operator="lessThan">
      <formula>0</formula>
    </cfRule>
  </conditionalFormatting>
  <conditionalFormatting sqref="AE248:AE250">
    <cfRule type="cellIs" dxfId="874" priority="875" stopIfTrue="1" operator="lessThan">
      <formula>0</formula>
    </cfRule>
  </conditionalFormatting>
  <conditionalFormatting sqref="AE251:AE253">
    <cfRule type="cellIs" dxfId="873" priority="874" stopIfTrue="1" operator="lessThan">
      <formula>0</formula>
    </cfRule>
  </conditionalFormatting>
  <conditionalFormatting sqref="AE254:AE256">
    <cfRule type="cellIs" dxfId="872" priority="873" stopIfTrue="1" operator="lessThan">
      <formula>0</formula>
    </cfRule>
  </conditionalFormatting>
  <conditionalFormatting sqref="AE257">
    <cfRule type="cellIs" dxfId="871" priority="872" stopIfTrue="1" operator="lessThan">
      <formula>0</formula>
    </cfRule>
  </conditionalFormatting>
  <conditionalFormatting sqref="AE258:AE260">
    <cfRule type="cellIs" dxfId="870" priority="871" stopIfTrue="1" operator="lessThan">
      <formula>0</formula>
    </cfRule>
  </conditionalFormatting>
  <conditionalFormatting sqref="AE261">
    <cfRule type="cellIs" dxfId="869" priority="870" stopIfTrue="1" operator="lessThan">
      <formula>0</formula>
    </cfRule>
  </conditionalFormatting>
  <conditionalFormatting sqref="AE262:AE264">
    <cfRule type="cellIs" dxfId="868" priority="869" stopIfTrue="1" operator="lessThan">
      <formula>0</formula>
    </cfRule>
  </conditionalFormatting>
  <conditionalFormatting sqref="AE265">
    <cfRule type="cellIs" dxfId="867" priority="868" stopIfTrue="1" operator="lessThan">
      <formula>0</formula>
    </cfRule>
  </conditionalFormatting>
  <conditionalFormatting sqref="AE266">
    <cfRule type="cellIs" dxfId="866" priority="867" stopIfTrue="1" operator="lessThan">
      <formula>0</formula>
    </cfRule>
  </conditionalFormatting>
  <conditionalFormatting sqref="AE176:AF176 AE174:AE175">
    <cfRule type="cellIs" dxfId="865" priority="866" stopIfTrue="1" operator="lessThan">
      <formula>0</formula>
    </cfRule>
  </conditionalFormatting>
  <conditionalFormatting sqref="AE271:AF271">
    <cfRule type="cellIs" dxfId="864" priority="865" stopIfTrue="1" operator="lessThan">
      <formula>0</formula>
    </cfRule>
  </conditionalFormatting>
  <conditionalFormatting sqref="AE272:AF274">
    <cfRule type="cellIs" dxfId="863" priority="864" stopIfTrue="1" operator="lessThan">
      <formula>0</formula>
    </cfRule>
  </conditionalFormatting>
  <conditionalFormatting sqref="AE275:AF275">
    <cfRule type="cellIs" dxfId="862" priority="863" stopIfTrue="1" operator="lessThan">
      <formula>0</formula>
    </cfRule>
  </conditionalFormatting>
  <conditionalFormatting sqref="AE276:AF278">
    <cfRule type="cellIs" dxfId="861" priority="862" stopIfTrue="1" operator="lessThan">
      <formula>0</formula>
    </cfRule>
  </conditionalFormatting>
  <conditionalFormatting sqref="AE279:AF279">
    <cfRule type="cellIs" dxfId="860" priority="861" stopIfTrue="1" operator="lessThan">
      <formula>0</formula>
    </cfRule>
  </conditionalFormatting>
  <conditionalFormatting sqref="AE280:AF282">
    <cfRule type="cellIs" dxfId="859" priority="860" stopIfTrue="1" operator="lessThan">
      <formula>0</formula>
    </cfRule>
  </conditionalFormatting>
  <conditionalFormatting sqref="AE283">
    <cfRule type="cellIs" dxfId="858" priority="859" stopIfTrue="1" operator="lessThan">
      <formula>0</formula>
    </cfRule>
  </conditionalFormatting>
  <conditionalFormatting sqref="AE284">
    <cfRule type="cellIs" dxfId="857" priority="858" stopIfTrue="1" operator="lessThan">
      <formula>0</formula>
    </cfRule>
  </conditionalFormatting>
  <conditionalFormatting sqref="AE288">
    <cfRule type="cellIs" dxfId="856" priority="857" stopIfTrue="1" operator="lessThan">
      <formula>0</formula>
    </cfRule>
  </conditionalFormatting>
  <conditionalFormatting sqref="AE291:AE292">
    <cfRule type="cellIs" dxfId="855" priority="856" stopIfTrue="1" operator="lessThan">
      <formula>0</formula>
    </cfRule>
  </conditionalFormatting>
  <conditionalFormatting sqref="AE294:AE296">
    <cfRule type="cellIs" dxfId="854" priority="855" stopIfTrue="1" operator="lessThan">
      <formula>0</formula>
    </cfRule>
  </conditionalFormatting>
  <conditionalFormatting sqref="AE297">
    <cfRule type="cellIs" dxfId="853" priority="854" stopIfTrue="1" operator="lessThan">
      <formula>0</formula>
    </cfRule>
  </conditionalFormatting>
  <conditionalFormatting sqref="AE298">
    <cfRule type="cellIs" dxfId="852" priority="853" stopIfTrue="1" operator="lessThan">
      <formula>0</formula>
    </cfRule>
  </conditionalFormatting>
  <conditionalFormatting sqref="AE299:AE301">
    <cfRule type="cellIs" dxfId="851" priority="852" stopIfTrue="1" operator="lessThan">
      <formula>0</formula>
    </cfRule>
  </conditionalFormatting>
  <conditionalFormatting sqref="AE302">
    <cfRule type="cellIs" dxfId="850" priority="851" stopIfTrue="1" operator="lessThan">
      <formula>0</formula>
    </cfRule>
  </conditionalFormatting>
  <conditionalFormatting sqref="AE303">
    <cfRule type="cellIs" dxfId="849" priority="850" stopIfTrue="1" operator="lessThan">
      <formula>0</formula>
    </cfRule>
  </conditionalFormatting>
  <conditionalFormatting sqref="AE304:AE306">
    <cfRule type="cellIs" dxfId="848" priority="849" stopIfTrue="1" operator="lessThan">
      <formula>0</formula>
    </cfRule>
  </conditionalFormatting>
  <conditionalFormatting sqref="AE307">
    <cfRule type="cellIs" dxfId="847" priority="848" stopIfTrue="1" operator="lessThan">
      <formula>0</formula>
    </cfRule>
  </conditionalFormatting>
  <conditionalFormatting sqref="AE308">
    <cfRule type="cellIs" dxfId="846" priority="847" stopIfTrue="1" operator="lessThan">
      <formula>0</formula>
    </cfRule>
  </conditionalFormatting>
  <conditionalFormatting sqref="AE309:AE311">
    <cfRule type="cellIs" dxfId="845" priority="846" stopIfTrue="1" operator="lessThan">
      <formula>0</formula>
    </cfRule>
  </conditionalFormatting>
  <conditionalFormatting sqref="AE312">
    <cfRule type="cellIs" dxfId="844" priority="845" stopIfTrue="1" operator="lessThan">
      <formula>0</formula>
    </cfRule>
  </conditionalFormatting>
  <conditionalFormatting sqref="AE313">
    <cfRule type="cellIs" dxfId="843" priority="844" stopIfTrue="1" operator="lessThan">
      <formula>0</formula>
    </cfRule>
  </conditionalFormatting>
  <conditionalFormatting sqref="AE314:AE316">
    <cfRule type="cellIs" dxfId="842" priority="843" stopIfTrue="1" operator="lessThan">
      <formula>0</formula>
    </cfRule>
  </conditionalFormatting>
  <conditionalFormatting sqref="AE317">
    <cfRule type="cellIs" dxfId="841" priority="842" stopIfTrue="1" operator="lessThan">
      <formula>0</formula>
    </cfRule>
  </conditionalFormatting>
  <conditionalFormatting sqref="AE318">
    <cfRule type="cellIs" dxfId="840" priority="841" stopIfTrue="1" operator="lessThan">
      <formula>0</formula>
    </cfRule>
  </conditionalFormatting>
  <conditionalFormatting sqref="AE319:AE321">
    <cfRule type="cellIs" dxfId="839" priority="840" stopIfTrue="1" operator="lessThan">
      <formula>0</formula>
    </cfRule>
  </conditionalFormatting>
  <conditionalFormatting sqref="AE322:AF322">
    <cfRule type="cellIs" dxfId="838" priority="839" stopIfTrue="1" operator="lessThan">
      <formula>0</formula>
    </cfRule>
  </conditionalFormatting>
  <conditionalFormatting sqref="AE323">
    <cfRule type="cellIs" dxfId="837" priority="838" stopIfTrue="1" operator="lessThan">
      <formula>0</formula>
    </cfRule>
  </conditionalFormatting>
  <conditionalFormatting sqref="AE324:AE326">
    <cfRule type="cellIs" dxfId="836" priority="837" stopIfTrue="1" operator="lessThan">
      <formula>0</formula>
    </cfRule>
  </conditionalFormatting>
  <conditionalFormatting sqref="AE327:AF327">
    <cfRule type="cellIs" dxfId="835" priority="836" stopIfTrue="1" operator="lessThan">
      <formula>0</formula>
    </cfRule>
  </conditionalFormatting>
  <conditionalFormatting sqref="AE328:AF328">
    <cfRule type="cellIs" dxfId="834" priority="835" stopIfTrue="1" operator="lessThan">
      <formula>0</formula>
    </cfRule>
  </conditionalFormatting>
  <conditionalFormatting sqref="AE329:AF330 AE331">
    <cfRule type="cellIs" dxfId="833" priority="834" stopIfTrue="1" operator="lessThan">
      <formula>0</formula>
    </cfRule>
  </conditionalFormatting>
  <conditionalFormatting sqref="AE332">
    <cfRule type="cellIs" dxfId="832" priority="833" stopIfTrue="1" operator="lessThan">
      <formula>0</formula>
    </cfRule>
  </conditionalFormatting>
  <conditionalFormatting sqref="AE333">
    <cfRule type="cellIs" dxfId="831" priority="832" stopIfTrue="1" operator="lessThan">
      <formula>0</formula>
    </cfRule>
  </conditionalFormatting>
  <conditionalFormatting sqref="AE334:AE335">
    <cfRule type="cellIs" dxfId="830" priority="831" stopIfTrue="1" operator="lessThan">
      <formula>0</formula>
    </cfRule>
  </conditionalFormatting>
  <conditionalFormatting sqref="AE338">
    <cfRule type="cellIs" dxfId="829" priority="830" stopIfTrue="1" operator="lessThan">
      <formula>0</formula>
    </cfRule>
  </conditionalFormatting>
  <conditionalFormatting sqref="AE339:AE341">
    <cfRule type="cellIs" dxfId="828" priority="829" stopIfTrue="1" operator="lessThan">
      <formula>0</formula>
    </cfRule>
  </conditionalFormatting>
  <conditionalFormatting sqref="AE342">
    <cfRule type="cellIs" dxfId="827" priority="828" stopIfTrue="1" operator="lessThan">
      <formula>0</formula>
    </cfRule>
  </conditionalFormatting>
  <conditionalFormatting sqref="AE343">
    <cfRule type="cellIs" dxfId="826" priority="827" stopIfTrue="1" operator="lessThan">
      <formula>0</formula>
    </cfRule>
  </conditionalFormatting>
  <conditionalFormatting sqref="AE344:AF345 AE346">
    <cfRule type="cellIs" dxfId="825" priority="826" stopIfTrue="1" operator="lessThan">
      <formula>0</formula>
    </cfRule>
  </conditionalFormatting>
  <conditionalFormatting sqref="AE347">
    <cfRule type="cellIs" dxfId="824" priority="825" stopIfTrue="1" operator="lessThan">
      <formula>0</formula>
    </cfRule>
  </conditionalFormatting>
  <conditionalFormatting sqref="AE348">
    <cfRule type="cellIs" dxfId="823" priority="824" stopIfTrue="1" operator="lessThan">
      <formula>0</formula>
    </cfRule>
  </conditionalFormatting>
  <conditionalFormatting sqref="AE349:AE351">
    <cfRule type="cellIs" dxfId="822" priority="823" stopIfTrue="1" operator="lessThan">
      <formula>0</formula>
    </cfRule>
  </conditionalFormatting>
  <conditionalFormatting sqref="AE352">
    <cfRule type="cellIs" dxfId="821" priority="822" stopIfTrue="1" operator="lessThan">
      <formula>0</formula>
    </cfRule>
  </conditionalFormatting>
  <conditionalFormatting sqref="AE353">
    <cfRule type="cellIs" dxfId="820" priority="821" stopIfTrue="1" operator="lessThan">
      <formula>0</formula>
    </cfRule>
  </conditionalFormatting>
  <conditionalFormatting sqref="AE354:AE356">
    <cfRule type="cellIs" dxfId="819" priority="820" stopIfTrue="1" operator="lessThan">
      <formula>0</formula>
    </cfRule>
  </conditionalFormatting>
  <conditionalFormatting sqref="AE357">
    <cfRule type="cellIs" dxfId="818" priority="819" stopIfTrue="1" operator="lessThan">
      <formula>0</formula>
    </cfRule>
  </conditionalFormatting>
  <conditionalFormatting sqref="AE358">
    <cfRule type="cellIs" dxfId="817" priority="818" stopIfTrue="1" operator="lessThan">
      <formula>0</formula>
    </cfRule>
  </conditionalFormatting>
  <conditionalFormatting sqref="AE359">
    <cfRule type="cellIs" dxfId="816" priority="817" stopIfTrue="1" operator="lessThan">
      <formula>0</formula>
    </cfRule>
  </conditionalFormatting>
  <conditionalFormatting sqref="AE360:AE362">
    <cfRule type="cellIs" dxfId="815" priority="816" stopIfTrue="1" operator="lessThan">
      <formula>0</formula>
    </cfRule>
  </conditionalFormatting>
  <conditionalFormatting sqref="AE363">
    <cfRule type="cellIs" dxfId="814" priority="815" stopIfTrue="1" operator="lessThan">
      <formula>0</formula>
    </cfRule>
  </conditionalFormatting>
  <conditionalFormatting sqref="AE364">
    <cfRule type="cellIs" dxfId="813" priority="814" stopIfTrue="1" operator="lessThan">
      <formula>0</formula>
    </cfRule>
  </conditionalFormatting>
  <conditionalFormatting sqref="AE365">
    <cfRule type="cellIs" dxfId="812" priority="813" stopIfTrue="1" operator="lessThan">
      <formula>0</formula>
    </cfRule>
  </conditionalFormatting>
  <conditionalFormatting sqref="AE366:AE368">
    <cfRule type="cellIs" dxfId="811" priority="812" stopIfTrue="1" operator="lessThan">
      <formula>0</formula>
    </cfRule>
  </conditionalFormatting>
  <conditionalFormatting sqref="AE369">
    <cfRule type="cellIs" dxfId="810" priority="811" stopIfTrue="1" operator="lessThan">
      <formula>0</formula>
    </cfRule>
  </conditionalFormatting>
  <conditionalFormatting sqref="AE370">
    <cfRule type="cellIs" dxfId="809" priority="810" stopIfTrue="1" operator="lessThan">
      <formula>0</formula>
    </cfRule>
  </conditionalFormatting>
  <conditionalFormatting sqref="AE371">
    <cfRule type="cellIs" dxfId="808" priority="809" stopIfTrue="1" operator="lessThan">
      <formula>0</formula>
    </cfRule>
  </conditionalFormatting>
  <conditionalFormatting sqref="AE372:AE374">
    <cfRule type="cellIs" dxfId="807" priority="808" stopIfTrue="1" operator="lessThan">
      <formula>0</formula>
    </cfRule>
  </conditionalFormatting>
  <conditionalFormatting sqref="AE375">
    <cfRule type="cellIs" dxfId="806" priority="807" stopIfTrue="1" operator="lessThan">
      <formula>0</formula>
    </cfRule>
  </conditionalFormatting>
  <conditionalFormatting sqref="AE376">
    <cfRule type="cellIs" dxfId="805" priority="806" stopIfTrue="1" operator="lessThan">
      <formula>0</formula>
    </cfRule>
  </conditionalFormatting>
  <conditionalFormatting sqref="AE377">
    <cfRule type="cellIs" dxfId="804" priority="805" stopIfTrue="1" operator="lessThan">
      <formula>0</formula>
    </cfRule>
  </conditionalFormatting>
  <conditionalFormatting sqref="AE378:AE380">
    <cfRule type="cellIs" dxfId="803" priority="804" stopIfTrue="1" operator="lessThan">
      <formula>0</formula>
    </cfRule>
  </conditionalFormatting>
  <conditionalFormatting sqref="AE381">
    <cfRule type="cellIs" dxfId="802" priority="803" stopIfTrue="1" operator="lessThan">
      <formula>0</formula>
    </cfRule>
  </conditionalFormatting>
  <conditionalFormatting sqref="AE382">
    <cfRule type="cellIs" dxfId="801" priority="802" stopIfTrue="1" operator="lessThan">
      <formula>0</formula>
    </cfRule>
  </conditionalFormatting>
  <conditionalFormatting sqref="AE384:AF384">
    <cfRule type="cellIs" dxfId="800" priority="801" stopIfTrue="1" operator="lessThan">
      <formula>0</formula>
    </cfRule>
  </conditionalFormatting>
  <conditionalFormatting sqref="AE385:AF385">
    <cfRule type="cellIs" dxfId="799" priority="800" stopIfTrue="1" operator="lessThan">
      <formula>0</formula>
    </cfRule>
  </conditionalFormatting>
  <conditionalFormatting sqref="AE386:AF388">
    <cfRule type="cellIs" dxfId="798" priority="799" stopIfTrue="1" operator="lessThan">
      <formula>0</formula>
    </cfRule>
  </conditionalFormatting>
  <conditionalFormatting sqref="AE389:AF389">
    <cfRule type="cellIs" dxfId="797" priority="798" stopIfTrue="1" operator="lessThan">
      <formula>0</formula>
    </cfRule>
  </conditionalFormatting>
  <conditionalFormatting sqref="AE390:AF401">
    <cfRule type="cellIs" dxfId="796" priority="797" stopIfTrue="1" operator="lessThan">
      <formula>0</formula>
    </cfRule>
  </conditionalFormatting>
  <conditionalFormatting sqref="AE410:AF414 AE417:AF436 AE415:AE416">
    <cfRule type="cellIs" dxfId="795" priority="796" stopIfTrue="1" operator="lessThan">
      <formula>0</formula>
    </cfRule>
  </conditionalFormatting>
  <conditionalFormatting sqref="AE442:AF552 AE556:AF558 AE562:AF565 AE585:AF594 AE598:AF600 AE581:AF581 AE570:AF570 AE566:AE569 AE574:AE580">
    <cfRule type="cellIs" dxfId="794" priority="795" stopIfTrue="1" operator="lessThan">
      <formula>0</formula>
    </cfRule>
  </conditionalFormatting>
  <conditionalFormatting sqref="AE553:AF555">
    <cfRule type="cellIs" dxfId="793" priority="794" stopIfTrue="1" operator="lessThan">
      <formula>0</formula>
    </cfRule>
  </conditionalFormatting>
  <conditionalFormatting sqref="AE559:AF561">
    <cfRule type="cellIs" dxfId="792" priority="793" stopIfTrue="1" operator="lessThan">
      <formula>0</formula>
    </cfRule>
  </conditionalFormatting>
  <conditionalFormatting sqref="AE582:AF584">
    <cfRule type="cellIs" dxfId="791" priority="792" stopIfTrue="1" operator="lessThan">
      <formula>0</formula>
    </cfRule>
  </conditionalFormatting>
  <conditionalFormatting sqref="AE571:AE573">
    <cfRule type="cellIs" dxfId="790" priority="791" stopIfTrue="1" operator="lessThan">
      <formula>0</formula>
    </cfRule>
  </conditionalFormatting>
  <conditionalFormatting sqref="AE595:AF597">
    <cfRule type="cellIs" dxfId="789" priority="790" stopIfTrue="1" operator="lessThan">
      <formula>0</formula>
    </cfRule>
  </conditionalFormatting>
  <conditionalFormatting sqref="AE602:AF603 AE604">
    <cfRule type="cellIs" dxfId="788" priority="789" stopIfTrue="1" operator="lessThan">
      <formula>0</formula>
    </cfRule>
  </conditionalFormatting>
  <conditionalFormatting sqref="AE605:AF605">
    <cfRule type="cellIs" dxfId="787" priority="788" stopIfTrue="1" operator="lessThan">
      <formula>0</formula>
    </cfRule>
  </conditionalFormatting>
  <conditionalFormatting sqref="AE606:AF607 AE608">
    <cfRule type="cellIs" dxfId="786" priority="787" stopIfTrue="1" operator="lessThan">
      <formula>0</formula>
    </cfRule>
  </conditionalFormatting>
  <conditionalFormatting sqref="AE609:AF609">
    <cfRule type="cellIs" dxfId="785" priority="786" stopIfTrue="1" operator="lessThan">
      <formula>0</formula>
    </cfRule>
  </conditionalFormatting>
  <conditionalFormatting sqref="AE610:AF612">
    <cfRule type="cellIs" dxfId="784" priority="785" stopIfTrue="1" operator="lessThan">
      <formula>0</formula>
    </cfRule>
  </conditionalFormatting>
  <conditionalFormatting sqref="AE613:AF613">
    <cfRule type="cellIs" dxfId="783" priority="784" stopIfTrue="1" operator="lessThan">
      <formula>0</formula>
    </cfRule>
  </conditionalFormatting>
  <conditionalFormatting sqref="AE614:AF616">
    <cfRule type="cellIs" dxfId="782" priority="783" stopIfTrue="1" operator="lessThan">
      <formula>0</formula>
    </cfRule>
  </conditionalFormatting>
  <conditionalFormatting sqref="AE617:AF617">
    <cfRule type="cellIs" dxfId="781" priority="782" stopIfTrue="1" operator="lessThan">
      <formula>0</formula>
    </cfRule>
  </conditionalFormatting>
  <conditionalFormatting sqref="AE618:AF620">
    <cfRule type="cellIs" dxfId="780" priority="781" stopIfTrue="1" operator="lessThan">
      <formula>0</formula>
    </cfRule>
  </conditionalFormatting>
  <conditionalFormatting sqref="AE621:AF621">
    <cfRule type="cellIs" dxfId="779" priority="780" stopIfTrue="1" operator="lessThan">
      <formula>0</formula>
    </cfRule>
  </conditionalFormatting>
  <conditionalFormatting sqref="AE622:AF624">
    <cfRule type="cellIs" dxfId="778" priority="779" stopIfTrue="1" operator="lessThan">
      <formula>0</formula>
    </cfRule>
  </conditionalFormatting>
  <conditionalFormatting sqref="AE625:AF625">
    <cfRule type="cellIs" dxfId="777" priority="778" stopIfTrue="1" operator="lessThan">
      <formula>0</formula>
    </cfRule>
  </conditionalFormatting>
  <conditionalFormatting sqref="AE626:AF628">
    <cfRule type="cellIs" dxfId="776" priority="777" stopIfTrue="1" operator="lessThan">
      <formula>0</formula>
    </cfRule>
  </conditionalFormatting>
  <conditionalFormatting sqref="AE629:AF629">
    <cfRule type="cellIs" dxfId="775" priority="776" stopIfTrue="1" operator="lessThan">
      <formula>0</formula>
    </cfRule>
  </conditionalFormatting>
  <conditionalFormatting sqref="AE630:AF632">
    <cfRule type="cellIs" dxfId="774" priority="775" stopIfTrue="1" operator="lessThan">
      <formula>0</formula>
    </cfRule>
  </conditionalFormatting>
  <conditionalFormatting sqref="AE633:AF633">
    <cfRule type="cellIs" dxfId="773" priority="774" stopIfTrue="1" operator="lessThan">
      <formula>0</formula>
    </cfRule>
  </conditionalFormatting>
  <conditionalFormatting sqref="AE634:AF636">
    <cfRule type="cellIs" dxfId="772" priority="773" stopIfTrue="1" operator="lessThan">
      <formula>0</formula>
    </cfRule>
  </conditionalFormatting>
  <conditionalFormatting sqref="AE637:AF637">
    <cfRule type="cellIs" dxfId="771" priority="772" stopIfTrue="1" operator="lessThan">
      <formula>0</formula>
    </cfRule>
  </conditionalFormatting>
  <conditionalFormatting sqref="AE638:AF639">
    <cfRule type="cellIs" dxfId="770" priority="771" stopIfTrue="1" operator="lessThan">
      <formula>0</formula>
    </cfRule>
  </conditionalFormatting>
  <conditionalFormatting sqref="AE641:AF641">
    <cfRule type="cellIs" dxfId="769" priority="770" stopIfTrue="1" operator="lessThan">
      <formula>0</formula>
    </cfRule>
  </conditionalFormatting>
  <conditionalFormatting sqref="AE642:AF644">
    <cfRule type="cellIs" dxfId="768" priority="769" stopIfTrue="1" operator="lessThan">
      <formula>0</formula>
    </cfRule>
  </conditionalFormatting>
  <conditionalFormatting sqref="AE645:AF645">
    <cfRule type="cellIs" dxfId="767" priority="768" stopIfTrue="1" operator="lessThan">
      <formula>0</formula>
    </cfRule>
  </conditionalFormatting>
  <conditionalFormatting sqref="AE646:AF648">
    <cfRule type="cellIs" dxfId="766" priority="767" stopIfTrue="1" operator="lessThan">
      <formula>0</formula>
    </cfRule>
  </conditionalFormatting>
  <conditionalFormatting sqref="AE649:AF649">
    <cfRule type="cellIs" dxfId="765" priority="766" stopIfTrue="1" operator="lessThan">
      <formula>0</formula>
    </cfRule>
  </conditionalFormatting>
  <conditionalFormatting sqref="AE650:AF651">
    <cfRule type="cellIs" dxfId="764" priority="765" stopIfTrue="1" operator="lessThan">
      <formula>0</formula>
    </cfRule>
  </conditionalFormatting>
  <conditionalFormatting sqref="AE652:AF652">
    <cfRule type="cellIs" dxfId="763" priority="764" stopIfTrue="1" operator="lessThan">
      <formula>0</formula>
    </cfRule>
  </conditionalFormatting>
  <conditionalFormatting sqref="AE653:AF655">
    <cfRule type="cellIs" dxfId="762" priority="763" stopIfTrue="1" operator="lessThan">
      <formula>0</formula>
    </cfRule>
  </conditionalFormatting>
  <conditionalFormatting sqref="AE656:AF656">
    <cfRule type="cellIs" dxfId="761" priority="762" stopIfTrue="1" operator="lessThan">
      <formula>0</formula>
    </cfRule>
  </conditionalFormatting>
  <conditionalFormatting sqref="AE657:AF659">
    <cfRule type="cellIs" dxfId="760" priority="761" stopIfTrue="1" operator="lessThan">
      <formula>0</formula>
    </cfRule>
  </conditionalFormatting>
  <conditionalFormatting sqref="AE660:AF660">
    <cfRule type="cellIs" dxfId="759" priority="760" stopIfTrue="1" operator="lessThan">
      <formula>0</formula>
    </cfRule>
  </conditionalFormatting>
  <conditionalFormatting sqref="AE661:AF662">
    <cfRule type="cellIs" dxfId="758" priority="759" stopIfTrue="1" operator="lessThan">
      <formula>0</formula>
    </cfRule>
  </conditionalFormatting>
  <conditionalFormatting sqref="AE663:AF663">
    <cfRule type="cellIs" dxfId="757" priority="758" stopIfTrue="1" operator="lessThan">
      <formula>0</formula>
    </cfRule>
  </conditionalFormatting>
  <conditionalFormatting sqref="AE664:AF664">
    <cfRule type="cellIs" dxfId="756" priority="757" stopIfTrue="1" operator="lessThan">
      <formula>0</formula>
    </cfRule>
  </conditionalFormatting>
  <conditionalFormatting sqref="AE665:AF666">
    <cfRule type="cellIs" dxfId="755" priority="756" stopIfTrue="1" operator="lessThan">
      <formula>0</formula>
    </cfRule>
  </conditionalFormatting>
  <conditionalFormatting sqref="AE668:AF668">
    <cfRule type="cellIs" dxfId="754" priority="755" stopIfTrue="1" operator="lessThan">
      <formula>0</formula>
    </cfRule>
  </conditionalFormatting>
  <conditionalFormatting sqref="AE669:AF671">
    <cfRule type="cellIs" dxfId="753" priority="754" stopIfTrue="1" operator="lessThan">
      <formula>0</formula>
    </cfRule>
  </conditionalFormatting>
  <conditionalFormatting sqref="AE672:AF672">
    <cfRule type="cellIs" dxfId="752" priority="753" stopIfTrue="1" operator="lessThan">
      <formula>0</formula>
    </cfRule>
  </conditionalFormatting>
  <conditionalFormatting sqref="AE673:AF675">
    <cfRule type="cellIs" dxfId="751" priority="752" stopIfTrue="1" operator="lessThan">
      <formula>0</formula>
    </cfRule>
  </conditionalFormatting>
  <conditionalFormatting sqref="AE676:AF676">
    <cfRule type="cellIs" dxfId="750" priority="751" stopIfTrue="1" operator="lessThan">
      <formula>0</formula>
    </cfRule>
  </conditionalFormatting>
  <conditionalFormatting sqref="AE677:AF678">
    <cfRule type="cellIs" dxfId="749" priority="750" stopIfTrue="1" operator="lessThan">
      <formula>0</formula>
    </cfRule>
  </conditionalFormatting>
  <conditionalFormatting sqref="AE679:AF679">
    <cfRule type="cellIs" dxfId="748" priority="749" stopIfTrue="1" operator="lessThan">
      <formula>0</formula>
    </cfRule>
  </conditionalFormatting>
  <conditionalFormatting sqref="AE680:AF682">
    <cfRule type="cellIs" dxfId="747" priority="748" stopIfTrue="1" operator="lessThan">
      <formula>0</formula>
    </cfRule>
  </conditionalFormatting>
  <conditionalFormatting sqref="AE683:AF683">
    <cfRule type="cellIs" dxfId="746" priority="747" stopIfTrue="1" operator="lessThan">
      <formula>0</formula>
    </cfRule>
  </conditionalFormatting>
  <conditionalFormatting sqref="AE684:AF686">
    <cfRule type="cellIs" dxfId="745" priority="746" stopIfTrue="1" operator="lessThan">
      <formula>0</formula>
    </cfRule>
  </conditionalFormatting>
  <conditionalFormatting sqref="AE687:AF687">
    <cfRule type="cellIs" dxfId="744" priority="745" stopIfTrue="1" operator="lessThan">
      <formula>0</formula>
    </cfRule>
  </conditionalFormatting>
  <conditionalFormatting sqref="AE688:AF689">
    <cfRule type="cellIs" dxfId="743" priority="744" stopIfTrue="1" operator="lessThan">
      <formula>0</formula>
    </cfRule>
  </conditionalFormatting>
  <conditionalFormatting sqref="AE690:AF690">
    <cfRule type="cellIs" dxfId="742" priority="743" stopIfTrue="1" operator="lessThan">
      <formula>0</formula>
    </cfRule>
  </conditionalFormatting>
  <conditionalFormatting sqref="AE691:AF691">
    <cfRule type="cellIs" dxfId="741" priority="742" stopIfTrue="1" operator="lessThan">
      <formula>0</formula>
    </cfRule>
  </conditionalFormatting>
  <conditionalFormatting sqref="AE692:AF693">
    <cfRule type="cellIs" dxfId="740" priority="741" stopIfTrue="1" operator="lessThan">
      <formula>0</formula>
    </cfRule>
  </conditionalFormatting>
  <conditionalFormatting sqref="AE694:AF694">
    <cfRule type="cellIs" dxfId="739" priority="740" stopIfTrue="1" operator="lessThan">
      <formula>0</formula>
    </cfRule>
  </conditionalFormatting>
  <conditionalFormatting sqref="AE695:AF697">
    <cfRule type="cellIs" dxfId="738" priority="739" stopIfTrue="1" operator="lessThan">
      <formula>0</formula>
    </cfRule>
  </conditionalFormatting>
  <conditionalFormatting sqref="AE698:AF698">
    <cfRule type="cellIs" dxfId="737" priority="738" stopIfTrue="1" operator="lessThan">
      <formula>0</formula>
    </cfRule>
  </conditionalFormatting>
  <conditionalFormatting sqref="AE699:AF701">
    <cfRule type="cellIs" dxfId="736" priority="737" stopIfTrue="1" operator="lessThan">
      <formula>0</formula>
    </cfRule>
  </conditionalFormatting>
  <conditionalFormatting sqref="AE702:AF702">
    <cfRule type="cellIs" dxfId="735" priority="736" stopIfTrue="1" operator="lessThan">
      <formula>0</formula>
    </cfRule>
  </conditionalFormatting>
  <conditionalFormatting sqref="AE703:AF704">
    <cfRule type="cellIs" dxfId="734" priority="735" stopIfTrue="1" operator="lessThan">
      <formula>0</formula>
    </cfRule>
  </conditionalFormatting>
  <conditionalFormatting sqref="AE705:AF705">
    <cfRule type="cellIs" dxfId="733" priority="734" stopIfTrue="1" operator="lessThan">
      <formula>0</formula>
    </cfRule>
  </conditionalFormatting>
  <conditionalFormatting sqref="AE706:AF708">
    <cfRule type="cellIs" dxfId="732" priority="733" stopIfTrue="1" operator="lessThan">
      <formula>0</formula>
    </cfRule>
  </conditionalFormatting>
  <conditionalFormatting sqref="AE709:AF709">
    <cfRule type="cellIs" dxfId="731" priority="732" stopIfTrue="1" operator="lessThan">
      <formula>0</formula>
    </cfRule>
  </conditionalFormatting>
  <conditionalFormatting sqref="AE710:AF712">
    <cfRule type="cellIs" dxfId="730" priority="731" stopIfTrue="1" operator="lessThan">
      <formula>0</formula>
    </cfRule>
  </conditionalFormatting>
  <conditionalFormatting sqref="AE713:AF713">
    <cfRule type="cellIs" dxfId="729" priority="730" stopIfTrue="1" operator="lessThan">
      <formula>0</formula>
    </cfRule>
  </conditionalFormatting>
  <conditionalFormatting sqref="AE714:AF715">
    <cfRule type="cellIs" dxfId="728" priority="729" stopIfTrue="1" operator="lessThan">
      <formula>0</formula>
    </cfRule>
  </conditionalFormatting>
  <conditionalFormatting sqref="AE716:AF716">
    <cfRule type="cellIs" dxfId="727" priority="728" stopIfTrue="1" operator="lessThan">
      <formula>0</formula>
    </cfRule>
  </conditionalFormatting>
  <conditionalFormatting sqref="AE717:AF717">
    <cfRule type="cellIs" dxfId="726" priority="727" stopIfTrue="1" operator="lessThan">
      <formula>0</formula>
    </cfRule>
  </conditionalFormatting>
  <conditionalFormatting sqref="AE718:AF719">
    <cfRule type="cellIs" dxfId="725" priority="726" stopIfTrue="1" operator="lessThan">
      <formula>0</formula>
    </cfRule>
  </conditionalFormatting>
  <conditionalFormatting sqref="AE720:AF720">
    <cfRule type="cellIs" dxfId="724" priority="725" stopIfTrue="1" operator="lessThan">
      <formula>0</formula>
    </cfRule>
  </conditionalFormatting>
  <conditionalFormatting sqref="AE721:AF723">
    <cfRule type="cellIs" dxfId="723" priority="724" stopIfTrue="1" operator="lessThan">
      <formula>0</formula>
    </cfRule>
  </conditionalFormatting>
  <conditionalFormatting sqref="AE724:AF724">
    <cfRule type="cellIs" dxfId="722" priority="723" stopIfTrue="1" operator="lessThan">
      <formula>0</formula>
    </cfRule>
  </conditionalFormatting>
  <conditionalFormatting sqref="AE725:AF727">
    <cfRule type="cellIs" dxfId="721" priority="722" stopIfTrue="1" operator="lessThan">
      <formula>0</formula>
    </cfRule>
  </conditionalFormatting>
  <conditionalFormatting sqref="AE728:AF728">
    <cfRule type="cellIs" dxfId="720" priority="721" stopIfTrue="1" operator="lessThan">
      <formula>0</formula>
    </cfRule>
  </conditionalFormatting>
  <conditionalFormatting sqref="AE729:AF730">
    <cfRule type="cellIs" dxfId="719" priority="720" stopIfTrue="1" operator="lessThan">
      <formula>0</formula>
    </cfRule>
  </conditionalFormatting>
  <conditionalFormatting sqref="AE731:AF731">
    <cfRule type="cellIs" dxfId="718" priority="719" stopIfTrue="1" operator="lessThan">
      <formula>0</formula>
    </cfRule>
  </conditionalFormatting>
  <conditionalFormatting sqref="AE732:AF734">
    <cfRule type="cellIs" dxfId="717" priority="718" stopIfTrue="1" operator="lessThan">
      <formula>0</formula>
    </cfRule>
  </conditionalFormatting>
  <conditionalFormatting sqref="AE735:AF735">
    <cfRule type="cellIs" dxfId="716" priority="717" stopIfTrue="1" operator="lessThan">
      <formula>0</formula>
    </cfRule>
  </conditionalFormatting>
  <conditionalFormatting sqref="AE736:AF738">
    <cfRule type="cellIs" dxfId="715" priority="716" stopIfTrue="1" operator="lessThan">
      <formula>0</formula>
    </cfRule>
  </conditionalFormatting>
  <conditionalFormatting sqref="AE739">
    <cfRule type="cellIs" dxfId="714" priority="715" stopIfTrue="1" operator="lessThan">
      <formula>0</formula>
    </cfRule>
  </conditionalFormatting>
  <conditionalFormatting sqref="AE740:AE741">
    <cfRule type="cellIs" dxfId="713" priority="714" stopIfTrue="1" operator="lessThan">
      <formula>0</formula>
    </cfRule>
  </conditionalFormatting>
  <conditionalFormatting sqref="AE742:AF742">
    <cfRule type="cellIs" dxfId="712" priority="713" stopIfTrue="1" operator="lessThan">
      <formula>0</formula>
    </cfRule>
  </conditionalFormatting>
  <conditionalFormatting sqref="AE743:AF743">
    <cfRule type="cellIs" dxfId="711" priority="712" stopIfTrue="1" operator="lessThan">
      <formula>0</formula>
    </cfRule>
  </conditionalFormatting>
  <conditionalFormatting sqref="AE744:AF745">
    <cfRule type="cellIs" dxfId="710" priority="711" stopIfTrue="1" operator="lessThan">
      <formula>0</formula>
    </cfRule>
  </conditionalFormatting>
  <conditionalFormatting sqref="AE746:AF746">
    <cfRule type="cellIs" dxfId="709" priority="710" stopIfTrue="1" operator="lessThan">
      <formula>0</formula>
    </cfRule>
  </conditionalFormatting>
  <conditionalFormatting sqref="AE747:AF749">
    <cfRule type="cellIs" dxfId="708" priority="709" stopIfTrue="1" operator="lessThan">
      <formula>0</formula>
    </cfRule>
  </conditionalFormatting>
  <conditionalFormatting sqref="AE750:AF750">
    <cfRule type="cellIs" dxfId="707" priority="708" stopIfTrue="1" operator="lessThan">
      <formula>0</formula>
    </cfRule>
  </conditionalFormatting>
  <conditionalFormatting sqref="AE751:AF753">
    <cfRule type="cellIs" dxfId="706" priority="707" stopIfTrue="1" operator="lessThan">
      <formula>0</formula>
    </cfRule>
  </conditionalFormatting>
  <conditionalFormatting sqref="AE754:AF754">
    <cfRule type="cellIs" dxfId="705" priority="706" stopIfTrue="1" operator="lessThan">
      <formula>0</formula>
    </cfRule>
  </conditionalFormatting>
  <conditionalFormatting sqref="AE755:AF756">
    <cfRule type="cellIs" dxfId="704" priority="705" stopIfTrue="1" operator="lessThan">
      <formula>0</formula>
    </cfRule>
  </conditionalFormatting>
  <conditionalFormatting sqref="AE757:AF757">
    <cfRule type="cellIs" dxfId="703" priority="704" stopIfTrue="1" operator="lessThan">
      <formula>0</formula>
    </cfRule>
  </conditionalFormatting>
  <conditionalFormatting sqref="AE758:AF758 AE759">
    <cfRule type="cellIs" dxfId="702" priority="703" stopIfTrue="1" operator="lessThan">
      <formula>0</formula>
    </cfRule>
  </conditionalFormatting>
  <conditionalFormatting sqref="AE761">
    <cfRule type="cellIs" dxfId="701" priority="702" stopIfTrue="1" operator="lessThan">
      <formula>0</formula>
    </cfRule>
  </conditionalFormatting>
  <conditionalFormatting sqref="AE762:AF764">
    <cfRule type="cellIs" dxfId="700" priority="701" stopIfTrue="1" operator="lessThan">
      <formula>0</formula>
    </cfRule>
  </conditionalFormatting>
  <conditionalFormatting sqref="AE765:AF765">
    <cfRule type="cellIs" dxfId="699" priority="700" stopIfTrue="1" operator="lessThan">
      <formula>0</formula>
    </cfRule>
  </conditionalFormatting>
  <conditionalFormatting sqref="AE766:AF767">
    <cfRule type="cellIs" dxfId="698" priority="699" stopIfTrue="1" operator="lessThan">
      <formula>0</formula>
    </cfRule>
  </conditionalFormatting>
  <conditionalFormatting sqref="AE768:AF768">
    <cfRule type="cellIs" dxfId="697" priority="698" stopIfTrue="1" operator="lessThan">
      <formula>0</formula>
    </cfRule>
  </conditionalFormatting>
  <conditionalFormatting sqref="AE769:AF769">
    <cfRule type="cellIs" dxfId="696" priority="697" stopIfTrue="1" operator="lessThan">
      <formula>0</formula>
    </cfRule>
  </conditionalFormatting>
  <conditionalFormatting sqref="AE770:AF771">
    <cfRule type="cellIs" dxfId="695" priority="696" stopIfTrue="1" operator="lessThan">
      <formula>0</formula>
    </cfRule>
  </conditionalFormatting>
  <conditionalFormatting sqref="AE772:AF772">
    <cfRule type="cellIs" dxfId="694" priority="695" stopIfTrue="1" operator="lessThan">
      <formula>0</formula>
    </cfRule>
  </conditionalFormatting>
  <conditionalFormatting sqref="AE773:AF775">
    <cfRule type="cellIs" dxfId="693" priority="694" stopIfTrue="1" operator="lessThan">
      <formula>0</formula>
    </cfRule>
  </conditionalFormatting>
  <conditionalFormatting sqref="AE776:AF776">
    <cfRule type="cellIs" dxfId="692" priority="693" stopIfTrue="1" operator="lessThan">
      <formula>0</formula>
    </cfRule>
  </conditionalFormatting>
  <conditionalFormatting sqref="AE777:AF779">
    <cfRule type="cellIs" dxfId="691" priority="692" stopIfTrue="1" operator="lessThan">
      <formula>0</formula>
    </cfRule>
  </conditionalFormatting>
  <conditionalFormatting sqref="AE780:AF780">
    <cfRule type="cellIs" dxfId="690" priority="691" stopIfTrue="1" operator="lessThan">
      <formula>0</formula>
    </cfRule>
  </conditionalFormatting>
  <conditionalFormatting sqref="AE781:AF782">
    <cfRule type="cellIs" dxfId="689" priority="690" stopIfTrue="1" operator="lessThan">
      <formula>0</formula>
    </cfRule>
  </conditionalFormatting>
  <conditionalFormatting sqref="AE783:AF783">
    <cfRule type="cellIs" dxfId="688" priority="689" stopIfTrue="1" operator="lessThan">
      <formula>0</formula>
    </cfRule>
  </conditionalFormatting>
  <conditionalFormatting sqref="AE784:AF786">
    <cfRule type="cellIs" dxfId="687" priority="688" stopIfTrue="1" operator="lessThan">
      <formula>0</formula>
    </cfRule>
  </conditionalFormatting>
  <conditionalFormatting sqref="AE787:AF787">
    <cfRule type="cellIs" dxfId="686" priority="687" stopIfTrue="1" operator="lessThan">
      <formula>0</formula>
    </cfRule>
  </conditionalFormatting>
  <conditionalFormatting sqref="AE788:AF790">
    <cfRule type="cellIs" dxfId="685" priority="686" stopIfTrue="1" operator="lessThan">
      <formula>0</formula>
    </cfRule>
  </conditionalFormatting>
  <conditionalFormatting sqref="AE791:AF791">
    <cfRule type="cellIs" dxfId="684" priority="685" stopIfTrue="1" operator="lessThan">
      <formula>0</formula>
    </cfRule>
  </conditionalFormatting>
  <conditionalFormatting sqref="AE792:AF793">
    <cfRule type="cellIs" dxfId="683" priority="684" stopIfTrue="1" operator="lessThan">
      <formula>0</formula>
    </cfRule>
  </conditionalFormatting>
  <conditionalFormatting sqref="AE794:AF794">
    <cfRule type="cellIs" dxfId="682" priority="683" stopIfTrue="1" operator="lessThan">
      <formula>0</formula>
    </cfRule>
  </conditionalFormatting>
  <conditionalFormatting sqref="AE795:AF795">
    <cfRule type="cellIs" dxfId="681" priority="682" stopIfTrue="1" operator="lessThan">
      <formula>0</formula>
    </cfRule>
  </conditionalFormatting>
  <conditionalFormatting sqref="AE796:AF797">
    <cfRule type="cellIs" dxfId="680" priority="681" stopIfTrue="1" operator="lessThan">
      <formula>0</formula>
    </cfRule>
  </conditionalFormatting>
  <conditionalFormatting sqref="AE798:AF798">
    <cfRule type="cellIs" dxfId="679" priority="680" stopIfTrue="1" operator="lessThan">
      <formula>0</formula>
    </cfRule>
  </conditionalFormatting>
  <conditionalFormatting sqref="AE799:AF801">
    <cfRule type="cellIs" dxfId="678" priority="679" stopIfTrue="1" operator="lessThan">
      <formula>0</formula>
    </cfRule>
  </conditionalFormatting>
  <conditionalFormatting sqref="AE802:AF802">
    <cfRule type="cellIs" dxfId="677" priority="678" stopIfTrue="1" operator="lessThan">
      <formula>0</formula>
    </cfRule>
  </conditionalFormatting>
  <conditionalFormatting sqref="AE803:AF805">
    <cfRule type="cellIs" dxfId="676" priority="677" stopIfTrue="1" operator="lessThan">
      <formula>0</formula>
    </cfRule>
  </conditionalFormatting>
  <conditionalFormatting sqref="AE806:AF806">
    <cfRule type="cellIs" dxfId="675" priority="676" stopIfTrue="1" operator="lessThan">
      <formula>0</formula>
    </cfRule>
  </conditionalFormatting>
  <conditionalFormatting sqref="AE807:AF808">
    <cfRule type="cellIs" dxfId="674" priority="675" stopIfTrue="1" operator="lessThan">
      <formula>0</formula>
    </cfRule>
  </conditionalFormatting>
  <conditionalFormatting sqref="AE809:AF809">
    <cfRule type="cellIs" dxfId="673" priority="674" stopIfTrue="1" operator="lessThan">
      <formula>0</formula>
    </cfRule>
  </conditionalFormatting>
  <conditionalFormatting sqref="AE810:AF812">
    <cfRule type="cellIs" dxfId="672" priority="673" stopIfTrue="1" operator="lessThan">
      <formula>0</formula>
    </cfRule>
  </conditionalFormatting>
  <conditionalFormatting sqref="AE813:AF813">
    <cfRule type="cellIs" dxfId="671" priority="672" stopIfTrue="1" operator="lessThan">
      <formula>0</formula>
    </cfRule>
  </conditionalFormatting>
  <conditionalFormatting sqref="AE814:AF816">
    <cfRule type="cellIs" dxfId="670" priority="671" stopIfTrue="1" operator="lessThan">
      <formula>0</formula>
    </cfRule>
  </conditionalFormatting>
  <conditionalFormatting sqref="AE817:AF817">
    <cfRule type="cellIs" dxfId="669" priority="670" stopIfTrue="1" operator="lessThan">
      <formula>0</formula>
    </cfRule>
  </conditionalFormatting>
  <conditionalFormatting sqref="AE818:AF819">
    <cfRule type="cellIs" dxfId="668" priority="669" stopIfTrue="1" operator="lessThan">
      <formula>0</formula>
    </cfRule>
  </conditionalFormatting>
  <conditionalFormatting sqref="AE820:AF820">
    <cfRule type="cellIs" dxfId="667" priority="668" stopIfTrue="1" operator="lessThan">
      <formula>0</formula>
    </cfRule>
  </conditionalFormatting>
  <conditionalFormatting sqref="AE821:AF821">
    <cfRule type="cellIs" dxfId="666" priority="667" stopIfTrue="1" operator="lessThan">
      <formula>0</formula>
    </cfRule>
  </conditionalFormatting>
  <conditionalFormatting sqref="AE822:AF823">
    <cfRule type="cellIs" dxfId="665" priority="666" stopIfTrue="1" operator="lessThan">
      <formula>0</formula>
    </cfRule>
  </conditionalFormatting>
  <conditionalFormatting sqref="AE824:AF824">
    <cfRule type="cellIs" dxfId="664" priority="665" stopIfTrue="1" operator="lessThan">
      <formula>0</formula>
    </cfRule>
  </conditionalFormatting>
  <conditionalFormatting sqref="AE825:AF825">
    <cfRule type="cellIs" dxfId="663" priority="664" stopIfTrue="1" operator="lessThan">
      <formula>0</formula>
    </cfRule>
  </conditionalFormatting>
  <conditionalFormatting sqref="AE826:AF826">
    <cfRule type="cellIs" dxfId="662" priority="663" stopIfTrue="1" operator="lessThan">
      <formula>0</formula>
    </cfRule>
  </conditionalFormatting>
  <conditionalFormatting sqref="AE827:AF828">
    <cfRule type="cellIs" dxfId="661" priority="662" stopIfTrue="1" operator="lessThan">
      <formula>0</formula>
    </cfRule>
  </conditionalFormatting>
  <conditionalFormatting sqref="O336:P337">
    <cfRule type="cellIs" dxfId="660" priority="661" stopIfTrue="1" operator="lessThan">
      <formula>0</formula>
    </cfRule>
  </conditionalFormatting>
  <conditionalFormatting sqref="Q336:Q337">
    <cfRule type="cellIs" dxfId="659" priority="660" stopIfTrue="1" operator="lessThan">
      <formula>0</formula>
    </cfRule>
  </conditionalFormatting>
  <conditionalFormatting sqref="AC336:AD337">
    <cfRule type="cellIs" dxfId="658" priority="659" stopIfTrue="1" operator="lessThan">
      <formula>0</formula>
    </cfRule>
  </conditionalFormatting>
  <conditionalFormatting sqref="AE336:AE337">
    <cfRule type="cellIs" dxfId="657" priority="658" stopIfTrue="1" operator="lessThan">
      <formula>0</formula>
    </cfRule>
  </conditionalFormatting>
  <conditionalFormatting sqref="AC54:AF69">
    <cfRule type="cellIs" dxfId="656" priority="657" stopIfTrue="1" operator="lessThan">
      <formula>0</formula>
    </cfRule>
  </conditionalFormatting>
  <conditionalFormatting sqref="AK6:AM6">
    <cfRule type="cellIs" dxfId="655" priority="656" stopIfTrue="1" operator="equal">
      <formula>0</formula>
    </cfRule>
  </conditionalFormatting>
  <conditionalFormatting sqref="D4">
    <cfRule type="cellIs" dxfId="654" priority="652" stopIfTrue="1" operator="between">
      <formula>1000000000000</formula>
      <formula>9999999999999990</formula>
    </cfRule>
    <cfRule type="cellIs" dxfId="653" priority="653" stopIfTrue="1" operator="between">
      <formula>1000000000</formula>
      <formula>999999999999</formula>
    </cfRule>
    <cfRule type="cellIs" dxfId="652" priority="654" stopIfTrue="1" operator="between">
      <formula>10000</formula>
      <formula>99999999</formula>
    </cfRule>
    <cfRule type="cellIs" dxfId="651" priority="655" stopIfTrue="1" operator="between">
      <formula>10</formula>
      <formula>9999</formula>
    </cfRule>
  </conditionalFormatting>
  <conditionalFormatting sqref="D4">
    <cfRule type="cellIs" dxfId="650" priority="651" operator="equal">
      <formula>0</formula>
    </cfRule>
  </conditionalFormatting>
  <conditionalFormatting sqref="A3:C5">
    <cfRule type="cellIs" dxfId="649" priority="650" operator="equal">
      <formula>"Код на общински разпоредител с бюджет"</formula>
    </cfRule>
  </conditionalFormatting>
  <conditionalFormatting sqref="AF739:AF740">
    <cfRule type="cellIs" dxfId="648" priority="649" stopIfTrue="1" operator="lessThan">
      <formula>0</formula>
    </cfRule>
  </conditionalFormatting>
  <conditionalFormatting sqref="AF759">
    <cfRule type="cellIs" dxfId="647" priority="648" stopIfTrue="1" operator="lessThan">
      <formula>0</formula>
    </cfRule>
  </conditionalFormatting>
  <conditionalFormatting sqref="AF761">
    <cfRule type="cellIs" dxfId="646" priority="647" stopIfTrue="1" operator="lessThan">
      <formula>0</formula>
    </cfRule>
  </conditionalFormatting>
  <conditionalFormatting sqref="R739">
    <cfRule type="cellIs" dxfId="645" priority="646" stopIfTrue="1" operator="lessThan">
      <formula>0</formula>
    </cfRule>
  </conditionalFormatting>
  <conditionalFormatting sqref="R740">
    <cfRule type="cellIs" dxfId="644" priority="645" stopIfTrue="1" operator="lessThan">
      <formula>0</formula>
    </cfRule>
  </conditionalFormatting>
  <conditionalFormatting sqref="R741">
    <cfRule type="cellIs" dxfId="643" priority="644" stopIfTrue="1" operator="lessThan">
      <formula>0</formula>
    </cfRule>
  </conditionalFormatting>
  <conditionalFormatting sqref="AF741">
    <cfRule type="cellIs" dxfId="642" priority="643" stopIfTrue="1" operator="lessThan">
      <formula>0</formula>
    </cfRule>
  </conditionalFormatting>
  <conditionalFormatting sqref="AV13">
    <cfRule type="cellIs" dxfId="641" priority="642" operator="notEqual">
      <formula>0</formula>
    </cfRule>
  </conditionalFormatting>
  <conditionalFormatting sqref="AV12">
    <cfRule type="cellIs" dxfId="640" priority="641" operator="notEqual">
      <formula>0</formula>
    </cfRule>
  </conditionalFormatting>
  <conditionalFormatting sqref="AV10">
    <cfRule type="cellIs" dxfId="639" priority="640" operator="notEqual">
      <formula>0</formula>
    </cfRule>
  </conditionalFormatting>
  <conditionalFormatting sqref="AW13">
    <cfRule type="cellIs" dxfId="638" priority="639" operator="notEqual">
      <formula>0</formula>
    </cfRule>
  </conditionalFormatting>
  <conditionalFormatting sqref="AW12">
    <cfRule type="cellIs" dxfId="637" priority="638" operator="notEqual">
      <formula>0</formula>
    </cfRule>
  </conditionalFormatting>
  <conditionalFormatting sqref="AW10">
    <cfRule type="cellIs" dxfId="636" priority="637" operator="notEqual">
      <formula>0</formula>
    </cfRule>
  </conditionalFormatting>
  <conditionalFormatting sqref="AX13">
    <cfRule type="cellIs" dxfId="635" priority="636" operator="notEqual">
      <formula>0</formula>
    </cfRule>
  </conditionalFormatting>
  <conditionalFormatting sqref="AX12">
    <cfRule type="cellIs" dxfId="634" priority="635" operator="notEqual">
      <formula>0</formula>
    </cfRule>
  </conditionalFormatting>
  <conditionalFormatting sqref="AX10">
    <cfRule type="cellIs" dxfId="633" priority="634" operator="notEqual">
      <formula>0</formula>
    </cfRule>
  </conditionalFormatting>
  <conditionalFormatting sqref="AV8:AX8">
    <cfRule type="cellIs" dxfId="632" priority="633" operator="notEqual">
      <formula>0</formula>
    </cfRule>
  </conditionalFormatting>
  <conditionalFormatting sqref="AV16">
    <cfRule type="cellIs" dxfId="631" priority="631" operator="equal">
      <formula>1</formula>
    </cfRule>
    <cfRule type="cellIs" dxfId="630" priority="632" operator="notEqual">
      <formula>0</formula>
    </cfRule>
  </conditionalFormatting>
  <conditionalFormatting sqref="AV90:AV93">
    <cfRule type="cellIs" dxfId="629" priority="629" operator="equal">
      <formula>1</formula>
    </cfRule>
    <cfRule type="cellIs" dxfId="628" priority="630" operator="notEqual">
      <formula>0</formula>
    </cfRule>
  </conditionalFormatting>
  <conditionalFormatting sqref="AV179">
    <cfRule type="cellIs" dxfId="627" priority="627" operator="equal">
      <formula>1</formula>
    </cfRule>
    <cfRule type="cellIs" dxfId="626" priority="628" operator="notEqual">
      <formula>0</formula>
    </cfRule>
  </conditionalFormatting>
  <conditionalFormatting sqref="AV26">
    <cfRule type="cellIs" dxfId="625" priority="626" operator="notEqual">
      <formula>0</formula>
    </cfRule>
  </conditionalFormatting>
  <conditionalFormatting sqref="AR27:AT53 X27:AA53 AK27:AN53 AC27:AF53 R27:R53">
    <cfRule type="cellIs" dxfId="624" priority="625" stopIfTrue="1" operator="lessThan">
      <formula>0</formula>
    </cfRule>
  </conditionalFormatting>
  <conditionalFormatting sqref="AV27:AV53">
    <cfRule type="cellIs" dxfId="623" priority="624" operator="notEqual">
      <formula>0</formula>
    </cfRule>
  </conditionalFormatting>
  <conditionalFormatting sqref="T117">
    <cfRule type="cellIs" dxfId="622" priority="623" stopIfTrue="1" operator="lessThan">
      <formula>0</formula>
    </cfRule>
  </conditionalFormatting>
  <conditionalFormatting sqref="T117">
    <cfRule type="expression" dxfId="621" priority="620">
      <formula>#REF!&lt;0</formula>
    </cfRule>
    <cfRule type="expression" dxfId="620" priority="621">
      <formula>AND($N$4="12",ABS(#REF!+#REF!)&gt;ABS(#REF!+#REF!),#REF!+#REF!&lt;0)</formula>
    </cfRule>
    <cfRule type="expression" dxfId="619" priority="622">
      <formula>AND(ABS(#REF!+#REF!)&gt;ABS(#REF!+#REF!),#REF!+#REF!&gt;0)</formula>
    </cfRule>
  </conditionalFormatting>
  <conditionalFormatting sqref="AH115">
    <cfRule type="cellIs" dxfId="618" priority="619" stopIfTrue="1" operator="lessThan">
      <formula>0</formula>
    </cfRule>
  </conditionalFormatting>
  <conditionalFormatting sqref="AH115">
    <cfRule type="expression" dxfId="617" priority="616">
      <formula>#REF!&lt;0</formula>
    </cfRule>
    <cfRule type="expression" dxfId="616" priority="617">
      <formula>AND($N$4="12",ABS(#REF!+#REF!)&gt;ABS(#REF!+#REF!),#REF!+#REF!&lt;0)</formula>
    </cfRule>
    <cfRule type="expression" dxfId="615" priority="618">
      <formula>AND(ABS(#REF!+#REF!)&gt;ABS(#REF!+#REF!),#REF!+#REF!&gt;0)</formula>
    </cfRule>
  </conditionalFormatting>
  <conditionalFormatting sqref="AH117">
    <cfRule type="cellIs" dxfId="614" priority="615" stopIfTrue="1" operator="lessThan">
      <formula>0</formula>
    </cfRule>
  </conditionalFormatting>
  <conditionalFormatting sqref="AH117">
    <cfRule type="expression" dxfId="613" priority="612">
      <formula>#REF!&lt;0</formula>
    </cfRule>
    <cfRule type="expression" dxfId="612" priority="613">
      <formula>AND($N$4="12",ABS(#REF!+#REF!)&gt;ABS(#REF!+#REF!),#REF!+#REF!&lt;0)</formula>
    </cfRule>
    <cfRule type="expression" dxfId="611" priority="614">
      <formula>AND(ABS(#REF!+#REF!)&gt;ABS(#REF!+#REF!),#REF!+#REF!&gt;0)</formula>
    </cfRule>
  </conditionalFormatting>
  <conditionalFormatting sqref="T115">
    <cfRule type="cellIs" dxfId="610" priority="611" stopIfTrue="1" operator="lessThan">
      <formula>0</formula>
    </cfRule>
  </conditionalFormatting>
  <conditionalFormatting sqref="T115">
    <cfRule type="expression" dxfId="609" priority="608">
      <formula>#REF!&lt;0</formula>
    </cfRule>
    <cfRule type="expression" dxfId="608" priority="609">
      <formula>AND($N$4="12",ABS(#REF!+#REF!)&gt;ABS(#REF!+#REF!),#REF!+#REF!&lt;0)</formula>
    </cfRule>
    <cfRule type="expression" dxfId="607" priority="610">
      <formula>AND(ABS(#REF!+#REF!)&gt;ABS(#REF!+#REF!),#REF!+#REF!&gt;0)</formula>
    </cfRule>
  </conditionalFormatting>
  <conditionalFormatting sqref="R56">
    <cfRule type="cellIs" dxfId="606" priority="607" stopIfTrue="1" operator="lessThan">
      <formula>0</formula>
    </cfRule>
  </conditionalFormatting>
  <conditionalFormatting sqref="R57:R59">
    <cfRule type="cellIs" dxfId="605" priority="606" stopIfTrue="1" operator="lessThan">
      <formula>0</formula>
    </cfRule>
  </conditionalFormatting>
  <conditionalFormatting sqref="R62:R69">
    <cfRule type="cellIs" dxfId="604" priority="605" stopIfTrue="1" operator="lessThan">
      <formula>0</formula>
    </cfRule>
  </conditionalFormatting>
  <conditionalFormatting sqref="R114">
    <cfRule type="cellIs" dxfId="603" priority="604" stopIfTrue="1" operator="lessThan">
      <formula>0</formula>
    </cfRule>
  </conditionalFormatting>
  <conditionalFormatting sqref="R132:R133">
    <cfRule type="cellIs" dxfId="602" priority="598" stopIfTrue="1" operator="lessThan">
      <formula>0</formula>
    </cfRule>
  </conditionalFormatting>
  <conditionalFormatting sqref="R118">
    <cfRule type="cellIs" dxfId="601" priority="603" stopIfTrue="1" operator="lessThan">
      <formula>0</formula>
    </cfRule>
  </conditionalFormatting>
  <conditionalFormatting sqref="R122">
    <cfRule type="cellIs" dxfId="600" priority="602" stopIfTrue="1" operator="lessThan">
      <formula>0</formula>
    </cfRule>
  </conditionalFormatting>
  <conditionalFormatting sqref="R125">
    <cfRule type="cellIs" dxfId="599" priority="601" stopIfTrue="1" operator="lessThan">
      <formula>0</formula>
    </cfRule>
  </conditionalFormatting>
  <conditionalFormatting sqref="R127:R128">
    <cfRule type="cellIs" dxfId="598" priority="600" stopIfTrue="1" operator="lessThan">
      <formula>0</formula>
    </cfRule>
  </conditionalFormatting>
  <conditionalFormatting sqref="R130">
    <cfRule type="cellIs" dxfId="597" priority="599" stopIfTrue="1" operator="lessThan">
      <formula>0</formula>
    </cfRule>
  </conditionalFormatting>
  <conditionalFormatting sqref="R135">
    <cfRule type="cellIs" dxfId="596" priority="597" stopIfTrue="1" operator="lessThan">
      <formula>0</formula>
    </cfRule>
  </conditionalFormatting>
  <conditionalFormatting sqref="R139:R140">
    <cfRule type="cellIs" dxfId="595" priority="596" stopIfTrue="1" operator="lessThan">
      <formula>0</formula>
    </cfRule>
  </conditionalFormatting>
  <conditionalFormatting sqref="R142:R143">
    <cfRule type="cellIs" dxfId="594" priority="595" stopIfTrue="1" operator="lessThan">
      <formula>0</formula>
    </cfRule>
  </conditionalFormatting>
  <conditionalFormatting sqref="R146">
    <cfRule type="cellIs" dxfId="593" priority="594" stopIfTrue="1" operator="lessThan">
      <formula>0</formula>
    </cfRule>
  </conditionalFormatting>
  <conditionalFormatting sqref="R150:R151">
    <cfRule type="cellIs" dxfId="592" priority="593" stopIfTrue="1" operator="lessThan">
      <formula>0</formula>
    </cfRule>
  </conditionalFormatting>
  <conditionalFormatting sqref="R173:R175">
    <cfRule type="cellIs" dxfId="591" priority="592" stopIfTrue="1" operator="lessThan">
      <formula>0</formula>
    </cfRule>
  </conditionalFormatting>
  <conditionalFormatting sqref="R184">
    <cfRule type="cellIs" dxfId="590" priority="591" stopIfTrue="1" operator="lessThan">
      <formula>0</formula>
    </cfRule>
  </conditionalFormatting>
  <conditionalFormatting sqref="R186:R187">
    <cfRule type="cellIs" dxfId="589" priority="590" stopIfTrue="1" operator="lessThan">
      <formula>0</formula>
    </cfRule>
  </conditionalFormatting>
  <conditionalFormatting sqref="R190">
    <cfRule type="cellIs" dxfId="588" priority="589" stopIfTrue="1" operator="lessThan">
      <formula>0</formula>
    </cfRule>
  </conditionalFormatting>
  <conditionalFormatting sqref="R195">
    <cfRule type="cellIs" dxfId="587" priority="588" stopIfTrue="1" operator="lessThan">
      <formula>0</formula>
    </cfRule>
  </conditionalFormatting>
  <conditionalFormatting sqref="R197:R198">
    <cfRule type="cellIs" dxfId="586" priority="587" stopIfTrue="1" operator="lessThan">
      <formula>0</formula>
    </cfRule>
  </conditionalFormatting>
  <conditionalFormatting sqref="R220">
    <cfRule type="cellIs" dxfId="585" priority="586" stopIfTrue="1" operator="lessThan">
      <formula>0</formula>
    </cfRule>
  </conditionalFormatting>
  <conditionalFormatting sqref="R222">
    <cfRule type="cellIs" dxfId="584" priority="585" stopIfTrue="1" operator="lessThan">
      <formula>0</formula>
    </cfRule>
  </conditionalFormatting>
  <conditionalFormatting sqref="R224:R228">
    <cfRule type="cellIs" dxfId="583" priority="584" stopIfTrue="1" operator="lessThan">
      <formula>0</formula>
    </cfRule>
  </conditionalFormatting>
  <conditionalFormatting sqref="R232:R235">
    <cfRule type="cellIs" dxfId="582" priority="583" stopIfTrue="1" operator="lessThan">
      <formula>0</formula>
    </cfRule>
  </conditionalFormatting>
  <conditionalFormatting sqref="R237:R238">
    <cfRule type="cellIs" dxfId="581" priority="582" stopIfTrue="1" operator="lessThan">
      <formula>0</formula>
    </cfRule>
  </conditionalFormatting>
  <conditionalFormatting sqref="R241:R244">
    <cfRule type="cellIs" dxfId="580" priority="581" stopIfTrue="1" operator="lessThan">
      <formula>0</formula>
    </cfRule>
  </conditionalFormatting>
  <conditionalFormatting sqref="R251:R252">
    <cfRule type="cellIs" dxfId="579" priority="580" stopIfTrue="1" operator="lessThan">
      <formula>0</formula>
    </cfRule>
  </conditionalFormatting>
  <conditionalFormatting sqref="R257:R270">
    <cfRule type="cellIs" dxfId="578" priority="579" stopIfTrue="1" operator="lessThan">
      <formula>0</formula>
    </cfRule>
  </conditionalFormatting>
  <conditionalFormatting sqref="R284">
    <cfRule type="cellIs" dxfId="577" priority="578" stopIfTrue="1" operator="lessThan">
      <formula>0</formula>
    </cfRule>
  </conditionalFormatting>
  <conditionalFormatting sqref="R337">
    <cfRule type="cellIs" dxfId="576" priority="577" stopIfTrue="1" operator="lessThan">
      <formula>0</formula>
    </cfRule>
  </conditionalFormatting>
  <conditionalFormatting sqref="R364:R367">
    <cfRule type="cellIs" dxfId="575" priority="576" stopIfTrue="1" operator="lessThan">
      <formula>0</formula>
    </cfRule>
  </conditionalFormatting>
  <conditionalFormatting sqref="R380:R382">
    <cfRule type="cellIs" dxfId="574" priority="575" stopIfTrue="1" operator="lessThan">
      <formula>0</formula>
    </cfRule>
  </conditionalFormatting>
  <conditionalFormatting sqref="R416">
    <cfRule type="cellIs" dxfId="573" priority="574" stopIfTrue="1" operator="lessThan">
      <formula>0</formula>
    </cfRule>
  </conditionalFormatting>
  <conditionalFormatting sqref="R835:R836">
    <cfRule type="cellIs" dxfId="572" priority="569" stopIfTrue="1" operator="lessThan">
      <formula>0</formula>
    </cfRule>
  </conditionalFormatting>
  <conditionalFormatting sqref="R566:R569">
    <cfRule type="cellIs" dxfId="571" priority="573" stopIfTrue="1" operator="lessThan">
      <formula>0</formula>
    </cfRule>
  </conditionalFormatting>
  <conditionalFormatting sqref="R842:R845">
    <cfRule type="cellIs" dxfId="570" priority="568" stopIfTrue="1" operator="lessThan">
      <formula>0</formula>
    </cfRule>
  </conditionalFormatting>
  <conditionalFormatting sqref="R571:R572">
    <cfRule type="cellIs" dxfId="569" priority="572" stopIfTrue="1" operator="lessThan">
      <formula>0</formula>
    </cfRule>
  </conditionalFormatting>
  <conditionalFormatting sqref="R576:R578">
    <cfRule type="cellIs" dxfId="568" priority="571" stopIfTrue="1" operator="lessThan">
      <formula>0</formula>
    </cfRule>
  </conditionalFormatting>
  <conditionalFormatting sqref="R580">
    <cfRule type="cellIs" dxfId="567" priority="570" stopIfTrue="1" operator="lessThan">
      <formula>0</formula>
    </cfRule>
  </conditionalFormatting>
  <conditionalFormatting sqref="R885:R886">
    <cfRule type="cellIs" dxfId="566" priority="565" stopIfTrue="1" operator="lessThan">
      <formula>0</formula>
    </cfRule>
  </conditionalFormatting>
  <conditionalFormatting sqref="R847:R848">
    <cfRule type="cellIs" dxfId="565" priority="567" stopIfTrue="1" operator="lessThan">
      <formula>0</formula>
    </cfRule>
  </conditionalFormatting>
  <conditionalFormatting sqref="R868:R875">
    <cfRule type="cellIs" dxfId="564" priority="566" stopIfTrue="1" operator="lessThan">
      <formula>0</formula>
    </cfRule>
  </conditionalFormatting>
  <conditionalFormatting sqref="R17">
    <cfRule type="cellIs" dxfId="563" priority="564" stopIfTrue="1" operator="lessThan">
      <formula>0</formula>
    </cfRule>
  </conditionalFormatting>
  <conditionalFormatting sqref="R19:R20">
    <cfRule type="cellIs" dxfId="562" priority="563" stopIfTrue="1" operator="lessThan">
      <formula>0</formula>
    </cfRule>
  </conditionalFormatting>
  <conditionalFormatting sqref="R22">
    <cfRule type="cellIs" dxfId="561" priority="562" stopIfTrue="1" operator="lessThan">
      <formula>0</formula>
    </cfRule>
  </conditionalFormatting>
  <conditionalFormatting sqref="AV17">
    <cfRule type="cellIs" dxfId="560" priority="561" operator="notEqual">
      <formula>0</formula>
    </cfRule>
  </conditionalFormatting>
  <conditionalFormatting sqref="AV19:AV20">
    <cfRule type="cellIs" dxfId="559" priority="560" operator="notEqual">
      <formula>0</formula>
    </cfRule>
  </conditionalFormatting>
  <conditionalFormatting sqref="AV22">
    <cfRule type="cellIs" dxfId="558" priority="559" operator="notEqual">
      <formula>0</formula>
    </cfRule>
  </conditionalFormatting>
  <conditionalFormatting sqref="R54">
    <cfRule type="cellIs" dxfId="557" priority="558" stopIfTrue="1" operator="lessThan">
      <formula>0</formula>
    </cfRule>
  </conditionalFormatting>
  <conditionalFormatting sqref="R55">
    <cfRule type="cellIs" dxfId="556" priority="557" stopIfTrue="1" operator="lessThan">
      <formula>0</formula>
    </cfRule>
  </conditionalFormatting>
  <conditionalFormatting sqref="R71:R89">
    <cfRule type="cellIs" dxfId="555" priority="556" stopIfTrue="1" operator="lessThan">
      <formula>0</formula>
    </cfRule>
  </conditionalFormatting>
  <conditionalFormatting sqref="R103:R112">
    <cfRule type="cellIs" dxfId="554" priority="555" stopIfTrue="1" operator="lessThan">
      <formula>0</formula>
    </cfRule>
  </conditionalFormatting>
  <conditionalFormatting sqref="R119">
    <cfRule type="cellIs" dxfId="553" priority="554" stopIfTrue="1" operator="lessThan">
      <formula>0</formula>
    </cfRule>
  </conditionalFormatting>
  <conditionalFormatting sqref="R134">
    <cfRule type="cellIs" dxfId="552" priority="549" stopIfTrue="1" operator="lessThan">
      <formula>0</formula>
    </cfRule>
  </conditionalFormatting>
  <conditionalFormatting sqref="R123:R124">
    <cfRule type="cellIs" dxfId="551" priority="553" stopIfTrue="1" operator="lessThan">
      <formula>0</formula>
    </cfRule>
  </conditionalFormatting>
  <conditionalFormatting sqref="R136">
    <cfRule type="cellIs" dxfId="550" priority="548" stopIfTrue="1" operator="lessThan">
      <formula>0</formula>
    </cfRule>
  </conditionalFormatting>
  <conditionalFormatting sqref="R126">
    <cfRule type="cellIs" dxfId="549" priority="552" stopIfTrue="1" operator="lessThan">
      <formula>0</formula>
    </cfRule>
  </conditionalFormatting>
  <conditionalFormatting sqref="R137:R138">
    <cfRule type="cellIs" dxfId="548" priority="547" stopIfTrue="1" operator="lessThan">
      <formula>0</formula>
    </cfRule>
  </conditionalFormatting>
  <conditionalFormatting sqref="R129">
    <cfRule type="cellIs" dxfId="547" priority="551" stopIfTrue="1" operator="lessThan">
      <formula>0</formula>
    </cfRule>
  </conditionalFormatting>
  <conditionalFormatting sqref="R141">
    <cfRule type="cellIs" dxfId="546" priority="546" stopIfTrue="1" operator="lessThan">
      <formula>0</formula>
    </cfRule>
  </conditionalFormatting>
  <conditionalFormatting sqref="R131">
    <cfRule type="cellIs" dxfId="545" priority="550" stopIfTrue="1" operator="lessThan">
      <formula>0</formula>
    </cfRule>
  </conditionalFormatting>
  <conditionalFormatting sqref="R144:R145">
    <cfRule type="cellIs" dxfId="544" priority="545" stopIfTrue="1" operator="lessThan">
      <formula>0</formula>
    </cfRule>
  </conditionalFormatting>
  <conditionalFormatting sqref="R147:R148">
    <cfRule type="cellIs" dxfId="543" priority="544" stopIfTrue="1" operator="lessThan">
      <formula>0</formula>
    </cfRule>
  </conditionalFormatting>
  <conditionalFormatting sqref="R149">
    <cfRule type="cellIs" dxfId="542" priority="543" stopIfTrue="1" operator="lessThan">
      <formula>0</formula>
    </cfRule>
  </conditionalFormatting>
  <conditionalFormatting sqref="R152:R159">
    <cfRule type="cellIs" dxfId="541" priority="542" stopIfTrue="1" operator="lessThan">
      <formula>0</formula>
    </cfRule>
  </conditionalFormatting>
  <conditionalFormatting sqref="R161:R172">
    <cfRule type="cellIs" dxfId="540" priority="541" stopIfTrue="1" operator="lessThan">
      <formula>0</formula>
    </cfRule>
  </conditionalFormatting>
  <conditionalFormatting sqref="R185">
    <cfRule type="cellIs" dxfId="539" priority="540" stopIfTrue="1" operator="lessThan">
      <formula>0</formula>
    </cfRule>
  </conditionalFormatting>
  <conditionalFormatting sqref="R188:R189">
    <cfRule type="cellIs" dxfId="538" priority="539" stopIfTrue="1" operator="lessThan">
      <formula>0</formula>
    </cfRule>
  </conditionalFormatting>
  <conditionalFormatting sqref="R196">
    <cfRule type="cellIs" dxfId="537" priority="538" stopIfTrue="1" operator="lessThan">
      <formula>0</formula>
    </cfRule>
  </conditionalFormatting>
  <conditionalFormatting sqref="R219">
    <cfRule type="cellIs" dxfId="536" priority="537" stopIfTrue="1" operator="lessThan">
      <formula>0</formula>
    </cfRule>
  </conditionalFormatting>
  <conditionalFormatting sqref="R221">
    <cfRule type="cellIs" dxfId="535" priority="536" stopIfTrue="1" operator="lessThan">
      <formula>0</formula>
    </cfRule>
  </conditionalFormatting>
  <conditionalFormatting sqref="R223">
    <cfRule type="cellIs" dxfId="534" priority="535" stopIfTrue="1" operator="lessThan">
      <formula>0</formula>
    </cfRule>
  </conditionalFormatting>
  <conditionalFormatting sqref="R229:R231">
    <cfRule type="cellIs" dxfId="533" priority="534" stopIfTrue="1" operator="lessThan">
      <formula>0</formula>
    </cfRule>
  </conditionalFormatting>
  <conditionalFormatting sqref="R236">
    <cfRule type="cellIs" dxfId="532" priority="533" stopIfTrue="1" operator="lessThan">
      <formula>0</formula>
    </cfRule>
  </conditionalFormatting>
  <conditionalFormatting sqref="R239">
    <cfRule type="cellIs" dxfId="531" priority="532" stopIfTrue="1" operator="lessThan">
      <formula>0</formula>
    </cfRule>
  </conditionalFormatting>
  <conditionalFormatting sqref="R240">
    <cfRule type="cellIs" dxfId="530" priority="531" stopIfTrue="1" operator="lessThan">
      <formula>0</formula>
    </cfRule>
  </conditionalFormatting>
  <conditionalFormatting sqref="R245:R250">
    <cfRule type="cellIs" dxfId="529" priority="530" stopIfTrue="1" operator="lessThan">
      <formula>0</formula>
    </cfRule>
  </conditionalFormatting>
  <conditionalFormatting sqref="R253:R256">
    <cfRule type="cellIs" dxfId="528" priority="529" stopIfTrue="1" operator="lessThan">
      <formula>0</formula>
    </cfRule>
  </conditionalFormatting>
  <conditionalFormatting sqref="R283">
    <cfRule type="cellIs" dxfId="527" priority="528" stopIfTrue="1" operator="lessThan">
      <formula>0</formula>
    </cfRule>
  </conditionalFormatting>
  <conditionalFormatting sqref="R287:R288">
    <cfRule type="cellIs" dxfId="526" priority="527" stopIfTrue="1" operator="lessThan">
      <formula>0</formula>
    </cfRule>
  </conditionalFormatting>
  <conditionalFormatting sqref="R291:R292">
    <cfRule type="cellIs" dxfId="525" priority="526" stopIfTrue="1" operator="lessThan">
      <formula>0</formula>
    </cfRule>
  </conditionalFormatting>
  <conditionalFormatting sqref="R294:R321">
    <cfRule type="cellIs" dxfId="524" priority="525" stopIfTrue="1" operator="lessThan">
      <formula>0</formula>
    </cfRule>
  </conditionalFormatting>
  <conditionalFormatting sqref="R323:R326">
    <cfRule type="cellIs" dxfId="523" priority="524" stopIfTrue="1" operator="lessThan">
      <formula>0</formula>
    </cfRule>
  </conditionalFormatting>
  <conditionalFormatting sqref="R331:R336">
    <cfRule type="cellIs" dxfId="522" priority="523" stopIfTrue="1" operator="lessThan">
      <formula>0</formula>
    </cfRule>
  </conditionalFormatting>
  <conditionalFormatting sqref="R338:R343">
    <cfRule type="cellIs" dxfId="521" priority="522" stopIfTrue="1" operator="lessThan">
      <formula>0</formula>
    </cfRule>
  </conditionalFormatting>
  <conditionalFormatting sqref="R346:R363">
    <cfRule type="cellIs" dxfId="520" priority="521" stopIfTrue="1" operator="lessThan">
      <formula>0</formula>
    </cfRule>
  </conditionalFormatting>
  <conditionalFormatting sqref="R368:R379">
    <cfRule type="cellIs" dxfId="519" priority="520" stopIfTrue="1" operator="lessThan">
      <formula>0</formula>
    </cfRule>
  </conditionalFormatting>
  <conditionalFormatting sqref="R415">
    <cfRule type="cellIs" dxfId="518" priority="519" stopIfTrue="1" operator="lessThan">
      <formula>0</formula>
    </cfRule>
  </conditionalFormatting>
  <conditionalFormatting sqref="R573:R575">
    <cfRule type="cellIs" dxfId="517" priority="518" stopIfTrue="1" operator="lessThan">
      <formula>0</formula>
    </cfRule>
  </conditionalFormatting>
  <conditionalFormatting sqref="R832:R834">
    <cfRule type="cellIs" dxfId="516" priority="514" stopIfTrue="1" operator="lessThan">
      <formula>0</formula>
    </cfRule>
  </conditionalFormatting>
  <conditionalFormatting sqref="R579">
    <cfRule type="cellIs" dxfId="515" priority="517" stopIfTrue="1" operator="lessThan">
      <formula>0</formula>
    </cfRule>
  </conditionalFormatting>
  <conditionalFormatting sqref="R837:R841">
    <cfRule type="cellIs" dxfId="514" priority="513" stopIfTrue="1" operator="lessThan">
      <formula>0</formula>
    </cfRule>
  </conditionalFormatting>
  <conditionalFormatting sqref="R604">
    <cfRule type="cellIs" dxfId="513" priority="516" stopIfTrue="1" operator="lessThan">
      <formula>0</formula>
    </cfRule>
  </conditionalFormatting>
  <conditionalFormatting sqref="R608">
    <cfRule type="cellIs" dxfId="512" priority="515" stopIfTrue="1" operator="lessThan">
      <formula>0</formula>
    </cfRule>
  </conditionalFormatting>
  <conditionalFormatting sqref="R846">
    <cfRule type="cellIs" dxfId="511" priority="512" stopIfTrue="1" operator="lessThan">
      <formula>0</formula>
    </cfRule>
  </conditionalFormatting>
  <conditionalFormatting sqref="R858:R867">
    <cfRule type="cellIs" dxfId="510" priority="511" stopIfTrue="1" operator="lessThan">
      <formula>0</formula>
    </cfRule>
  </conditionalFormatting>
  <conditionalFormatting sqref="R884">
    <cfRule type="cellIs" dxfId="509" priority="510" stopIfTrue="1" operator="lessThan">
      <formula>0</formula>
    </cfRule>
  </conditionalFormatting>
  <conditionalFormatting sqref="R887">
    <cfRule type="cellIs" dxfId="508" priority="509" stopIfTrue="1" operator="lessThan">
      <formula>0</formula>
    </cfRule>
  </conditionalFormatting>
  <conditionalFormatting sqref="R18">
    <cfRule type="cellIs" dxfId="507" priority="508" stopIfTrue="1" operator="lessThan">
      <formula>0</formula>
    </cfRule>
  </conditionalFormatting>
  <conditionalFormatting sqref="R21">
    <cfRule type="cellIs" dxfId="506" priority="507" stopIfTrue="1" operator="lessThan">
      <formula>0</formula>
    </cfRule>
  </conditionalFormatting>
  <conditionalFormatting sqref="R23">
    <cfRule type="cellIs" dxfId="505" priority="506" stopIfTrue="1" operator="lessThan">
      <formula>0</formula>
    </cfRule>
  </conditionalFormatting>
  <conditionalFormatting sqref="AC100:AD100">
    <cfRule type="cellIs" dxfId="504" priority="486" stopIfTrue="1" operator="lessThan">
      <formula>0</formula>
    </cfRule>
  </conditionalFormatting>
  <conditionalFormatting sqref="AE100">
    <cfRule type="cellIs" dxfId="503" priority="485" stopIfTrue="1" operator="lessThan">
      <formula>0</formula>
    </cfRule>
  </conditionalFormatting>
  <conditionalFormatting sqref="V15:W69">
    <cfRule type="cellIs" dxfId="502" priority="505" stopIfTrue="1" operator="lessThan">
      <formula>0</formula>
    </cfRule>
  </conditionalFormatting>
  <conditionalFormatting sqref="V71:W93">
    <cfRule type="cellIs" dxfId="501" priority="504" stopIfTrue="1" operator="lessThan">
      <formula>0</formula>
    </cfRule>
  </conditionalFormatting>
  <conditionalFormatting sqref="V103:W112">
    <cfRule type="cellIs" dxfId="500" priority="503" stopIfTrue="1" operator="lessThan">
      <formula>0</formula>
    </cfRule>
  </conditionalFormatting>
  <conditionalFormatting sqref="V114:W284">
    <cfRule type="cellIs" dxfId="499" priority="502" stopIfTrue="1" operator="lessThan">
      <formula>0</formula>
    </cfRule>
  </conditionalFormatting>
  <conditionalFormatting sqref="V294:W382">
    <cfRule type="cellIs" dxfId="498" priority="501" stopIfTrue="1" operator="lessThan">
      <formula>0</formula>
    </cfRule>
  </conditionalFormatting>
  <conditionalFormatting sqref="V384:W401">
    <cfRule type="cellIs" dxfId="497" priority="500" stopIfTrue="1" operator="lessThan">
      <formula>0</formula>
    </cfRule>
  </conditionalFormatting>
  <conditionalFormatting sqref="V410:W600">
    <cfRule type="cellIs" dxfId="496" priority="499" stopIfTrue="1" operator="lessThan">
      <formula>0</formula>
    </cfRule>
  </conditionalFormatting>
  <conditionalFormatting sqref="V602:W639">
    <cfRule type="cellIs" dxfId="495" priority="498" stopIfTrue="1" operator="lessThan">
      <formula>0</formula>
    </cfRule>
  </conditionalFormatting>
  <conditionalFormatting sqref="V641:W666">
    <cfRule type="cellIs" dxfId="494" priority="497" stopIfTrue="1" operator="lessThan">
      <formula>0</formula>
    </cfRule>
  </conditionalFormatting>
  <conditionalFormatting sqref="V668:W828">
    <cfRule type="cellIs" dxfId="493" priority="496" stopIfTrue="1" operator="lessThan">
      <formula>0</formula>
    </cfRule>
  </conditionalFormatting>
  <conditionalFormatting sqref="V832:W887">
    <cfRule type="cellIs" dxfId="492" priority="495" stopIfTrue="1" operator="lessThan">
      <formula>0</formula>
    </cfRule>
  </conditionalFormatting>
  <conditionalFormatting sqref="O94:Q98 X94:AA98">
    <cfRule type="cellIs" dxfId="491" priority="494" stopIfTrue="1" operator="lessThan">
      <formula>0</formula>
    </cfRule>
  </conditionalFormatting>
  <conditionalFormatting sqref="R94:R98">
    <cfRule type="cellIs" dxfId="490" priority="493" stopIfTrue="1" operator="lessThan">
      <formula>0</formula>
    </cfRule>
  </conditionalFormatting>
  <conditionalFormatting sqref="V94:W98">
    <cfRule type="cellIs" dxfId="489" priority="492" stopIfTrue="1" operator="lessThan">
      <formula>0</formula>
    </cfRule>
  </conditionalFormatting>
  <conditionalFormatting sqref="O100:Q101 X100:AA101">
    <cfRule type="cellIs" dxfId="488" priority="491" stopIfTrue="1" operator="lessThan">
      <formula>0</formula>
    </cfRule>
  </conditionalFormatting>
  <conditionalFormatting sqref="R100:R101">
    <cfRule type="cellIs" dxfId="487" priority="490" stopIfTrue="1" operator="lessThan">
      <formula>0</formula>
    </cfRule>
  </conditionalFormatting>
  <conditionalFormatting sqref="V100:W101">
    <cfRule type="cellIs" dxfId="486" priority="489" stopIfTrue="1" operator="lessThan">
      <formula>0</formula>
    </cfRule>
  </conditionalFormatting>
  <conditionalFormatting sqref="AC99:AD99">
    <cfRule type="cellIs" dxfId="485" priority="488" stopIfTrue="1" operator="lessThan">
      <formula>0</formula>
    </cfRule>
  </conditionalFormatting>
  <conditionalFormatting sqref="AE99">
    <cfRule type="cellIs" dxfId="484" priority="487" stopIfTrue="1" operator="lessThan">
      <formula>0</formula>
    </cfRule>
  </conditionalFormatting>
  <conditionalFormatting sqref="O402:P407 S402:T407 X402:AA407">
    <cfRule type="cellIs" dxfId="483" priority="484" stopIfTrue="1" operator="lessThan">
      <formula>0</formula>
    </cfRule>
  </conditionalFormatting>
  <conditionalFormatting sqref="Q402:R407">
    <cfRule type="cellIs" dxfId="482" priority="483" stopIfTrue="1" operator="lessThan">
      <formula>0</formula>
    </cfRule>
  </conditionalFormatting>
  <conditionalFormatting sqref="V402:W407">
    <cfRule type="cellIs" dxfId="481" priority="482" stopIfTrue="1" operator="lessThan">
      <formula>0</formula>
    </cfRule>
  </conditionalFormatting>
  <conditionalFormatting sqref="O409:P409 S409:T409 X409:AA409">
    <cfRule type="cellIs" dxfId="480" priority="481" stopIfTrue="1" operator="lessThan">
      <formula>0</formula>
    </cfRule>
  </conditionalFormatting>
  <conditionalFormatting sqref="Q409:R409">
    <cfRule type="cellIs" dxfId="479" priority="480" stopIfTrue="1" operator="lessThan">
      <formula>0</formula>
    </cfRule>
  </conditionalFormatting>
  <conditionalFormatting sqref="V409:W409">
    <cfRule type="cellIs" dxfId="478" priority="479" stopIfTrue="1" operator="lessThan">
      <formula>0</formula>
    </cfRule>
  </conditionalFormatting>
  <conditionalFormatting sqref="AC408:AD409">
    <cfRule type="cellIs" dxfId="477" priority="478" stopIfTrue="1" operator="lessThan">
      <formula>0</formula>
    </cfRule>
  </conditionalFormatting>
  <conditionalFormatting sqref="AE408:AF409">
    <cfRule type="cellIs" dxfId="476" priority="477" stopIfTrue="1" operator="lessThan">
      <formula>0</formula>
    </cfRule>
  </conditionalFormatting>
  <conditionalFormatting sqref="AV54">
    <cfRule type="cellIs" dxfId="475" priority="476" operator="notEqual">
      <formula>0</formula>
    </cfRule>
  </conditionalFormatting>
  <conditionalFormatting sqref="AV55">
    <cfRule type="cellIs" dxfId="474" priority="475" operator="notEqual">
      <formula>0</formula>
    </cfRule>
  </conditionalFormatting>
  <conditionalFormatting sqref="AV56:AV59">
    <cfRule type="cellIs" dxfId="473" priority="474" operator="notEqual">
      <formula>0</formula>
    </cfRule>
  </conditionalFormatting>
  <conditionalFormatting sqref="AV62:AV69">
    <cfRule type="cellIs" dxfId="472" priority="473" operator="notEqual">
      <formula>0</formula>
    </cfRule>
  </conditionalFormatting>
  <conditionalFormatting sqref="AV94:AV98">
    <cfRule type="cellIs" dxfId="471" priority="472" operator="notEqual">
      <formula>0</formula>
    </cfRule>
  </conditionalFormatting>
  <conditionalFormatting sqref="AV100:AV101">
    <cfRule type="cellIs" dxfId="470" priority="471" operator="notEqual">
      <formula>0</formula>
    </cfRule>
  </conditionalFormatting>
  <conditionalFormatting sqref="AV99">
    <cfRule type="cellIs" dxfId="469" priority="469" operator="equal">
      <formula>1</formula>
    </cfRule>
    <cfRule type="cellIs" dxfId="468" priority="470" operator="notEqual">
      <formula>0</formula>
    </cfRule>
  </conditionalFormatting>
  <conditionalFormatting sqref="AV114">
    <cfRule type="cellIs" dxfId="467" priority="468" operator="notEqual">
      <formula>0</formula>
    </cfRule>
  </conditionalFormatting>
  <conditionalFormatting sqref="AV116">
    <cfRule type="cellIs" dxfId="466" priority="467" operator="notEqual">
      <formula>0</formula>
    </cfRule>
  </conditionalFormatting>
  <conditionalFormatting sqref="AV118">
    <cfRule type="cellIs" dxfId="465" priority="466" operator="notEqual">
      <formula>0</formula>
    </cfRule>
  </conditionalFormatting>
  <conditionalFormatting sqref="AV122">
    <cfRule type="cellIs" dxfId="464" priority="465" operator="notEqual">
      <formula>0</formula>
    </cfRule>
  </conditionalFormatting>
  <conditionalFormatting sqref="AV125">
    <cfRule type="cellIs" dxfId="463" priority="464" operator="notEqual">
      <formula>0</formula>
    </cfRule>
  </conditionalFormatting>
  <conditionalFormatting sqref="AV127:AV128">
    <cfRule type="cellIs" dxfId="462" priority="463" operator="notEqual">
      <formula>0</formula>
    </cfRule>
  </conditionalFormatting>
  <conditionalFormatting sqref="AV130">
    <cfRule type="cellIs" dxfId="461" priority="462" operator="notEqual">
      <formula>0</formula>
    </cfRule>
  </conditionalFormatting>
  <conditionalFormatting sqref="AV132:AV133">
    <cfRule type="cellIs" dxfId="460" priority="461" operator="notEqual">
      <formula>0</formula>
    </cfRule>
  </conditionalFormatting>
  <conditionalFormatting sqref="AV135">
    <cfRule type="cellIs" dxfId="459" priority="460" operator="notEqual">
      <formula>0</formula>
    </cfRule>
  </conditionalFormatting>
  <conditionalFormatting sqref="AV139:AV140">
    <cfRule type="cellIs" dxfId="458" priority="459" operator="notEqual">
      <formula>0</formula>
    </cfRule>
  </conditionalFormatting>
  <conditionalFormatting sqref="AV142:AV143">
    <cfRule type="cellIs" dxfId="457" priority="458" operator="notEqual">
      <formula>0</formula>
    </cfRule>
  </conditionalFormatting>
  <conditionalFormatting sqref="AV146">
    <cfRule type="cellIs" dxfId="456" priority="457" operator="notEqual">
      <formula>0</formula>
    </cfRule>
  </conditionalFormatting>
  <conditionalFormatting sqref="AV150:AV151">
    <cfRule type="cellIs" dxfId="455" priority="456" operator="notEqual">
      <formula>0</formula>
    </cfRule>
  </conditionalFormatting>
  <conditionalFormatting sqref="AV173:AV175">
    <cfRule type="cellIs" dxfId="454" priority="455" operator="notEqual">
      <formula>0</formula>
    </cfRule>
  </conditionalFormatting>
  <conditionalFormatting sqref="AV184">
    <cfRule type="cellIs" dxfId="453" priority="454" operator="notEqual">
      <formula>0</formula>
    </cfRule>
  </conditionalFormatting>
  <conditionalFormatting sqref="AV186:AV187">
    <cfRule type="cellIs" dxfId="452" priority="453" operator="notEqual">
      <formula>0</formula>
    </cfRule>
  </conditionalFormatting>
  <conditionalFormatting sqref="AV190">
    <cfRule type="cellIs" dxfId="451" priority="452" operator="notEqual">
      <formula>0</formula>
    </cfRule>
  </conditionalFormatting>
  <conditionalFormatting sqref="AV195">
    <cfRule type="cellIs" dxfId="450" priority="451" operator="notEqual">
      <formula>0</formula>
    </cfRule>
  </conditionalFormatting>
  <conditionalFormatting sqref="AV220">
    <cfRule type="cellIs" dxfId="449" priority="450" operator="notEqual">
      <formula>0</formula>
    </cfRule>
  </conditionalFormatting>
  <conditionalFormatting sqref="AV222">
    <cfRule type="cellIs" dxfId="448" priority="449" operator="notEqual">
      <formula>0</formula>
    </cfRule>
  </conditionalFormatting>
  <conditionalFormatting sqref="AV224:AV228">
    <cfRule type="cellIs" dxfId="447" priority="448" operator="notEqual">
      <formula>0</formula>
    </cfRule>
  </conditionalFormatting>
  <conditionalFormatting sqref="AV232:AV235">
    <cfRule type="cellIs" dxfId="446" priority="447" operator="notEqual">
      <formula>0</formula>
    </cfRule>
  </conditionalFormatting>
  <conditionalFormatting sqref="AV237:AV238">
    <cfRule type="cellIs" dxfId="445" priority="446" operator="notEqual">
      <formula>0</formula>
    </cfRule>
  </conditionalFormatting>
  <conditionalFormatting sqref="AV241:AV244">
    <cfRule type="cellIs" dxfId="444" priority="445" operator="notEqual">
      <formula>0</formula>
    </cfRule>
  </conditionalFormatting>
  <conditionalFormatting sqref="AV251:AV252">
    <cfRule type="cellIs" dxfId="443" priority="444" operator="notEqual">
      <formula>0</formula>
    </cfRule>
  </conditionalFormatting>
  <conditionalFormatting sqref="AV257:AV270">
    <cfRule type="cellIs" dxfId="442" priority="443" operator="notEqual">
      <formula>0</formula>
    </cfRule>
  </conditionalFormatting>
  <conditionalFormatting sqref="AV284">
    <cfRule type="cellIs" dxfId="441" priority="442" operator="notEqual">
      <formula>0</formula>
    </cfRule>
  </conditionalFormatting>
  <conditionalFormatting sqref="AV337">
    <cfRule type="cellIs" dxfId="440" priority="441" operator="notEqual">
      <formula>0</formula>
    </cfRule>
  </conditionalFormatting>
  <conditionalFormatting sqref="AV364:AV367">
    <cfRule type="cellIs" dxfId="439" priority="440" operator="notEqual">
      <formula>0</formula>
    </cfRule>
  </conditionalFormatting>
  <conditionalFormatting sqref="AV380:AV382">
    <cfRule type="cellIs" dxfId="438" priority="439" operator="notEqual">
      <formula>0</formula>
    </cfRule>
  </conditionalFormatting>
  <conditionalFormatting sqref="AV416">
    <cfRule type="cellIs" dxfId="437" priority="438" operator="notEqual">
      <formula>0</formula>
    </cfRule>
  </conditionalFormatting>
  <conditionalFormatting sqref="AV566:AV569">
    <cfRule type="cellIs" dxfId="436" priority="437" operator="notEqual">
      <formula>0</formula>
    </cfRule>
  </conditionalFormatting>
  <conditionalFormatting sqref="AV571:AV572">
    <cfRule type="cellIs" dxfId="435" priority="436" operator="notEqual">
      <formula>0</formula>
    </cfRule>
  </conditionalFormatting>
  <conditionalFormatting sqref="AV576:AV578">
    <cfRule type="cellIs" dxfId="434" priority="435" operator="notEqual">
      <formula>0</formula>
    </cfRule>
  </conditionalFormatting>
  <conditionalFormatting sqref="AV580">
    <cfRule type="cellIs" dxfId="433" priority="434" operator="notEqual">
      <formula>0</formula>
    </cfRule>
  </conditionalFormatting>
  <conditionalFormatting sqref="AV835:AV836">
    <cfRule type="cellIs" dxfId="432" priority="433" operator="notEqual">
      <formula>0</formula>
    </cfRule>
  </conditionalFormatting>
  <conditionalFormatting sqref="AV842:AV845">
    <cfRule type="cellIs" dxfId="431" priority="432" operator="notEqual">
      <formula>0</formula>
    </cfRule>
  </conditionalFormatting>
  <conditionalFormatting sqref="AV847:AV848">
    <cfRule type="cellIs" dxfId="430" priority="431" operator="notEqual">
      <formula>0</formula>
    </cfRule>
  </conditionalFormatting>
  <conditionalFormatting sqref="AV868:AV875">
    <cfRule type="cellIs" dxfId="429" priority="430" operator="notEqual">
      <formula>0</formula>
    </cfRule>
  </conditionalFormatting>
  <conditionalFormatting sqref="AV885:AV886">
    <cfRule type="cellIs" dxfId="428" priority="429" operator="notEqual">
      <formula>0</formula>
    </cfRule>
  </conditionalFormatting>
  <conditionalFormatting sqref="AV18">
    <cfRule type="cellIs" dxfId="427" priority="428" operator="notEqual">
      <formula>0</formula>
    </cfRule>
  </conditionalFormatting>
  <conditionalFormatting sqref="AV21">
    <cfRule type="cellIs" dxfId="426" priority="427" operator="notEqual">
      <formula>0</formula>
    </cfRule>
  </conditionalFormatting>
  <conditionalFormatting sqref="AV23">
    <cfRule type="cellIs" dxfId="425" priority="426" operator="notEqual">
      <formula>0</formula>
    </cfRule>
  </conditionalFormatting>
  <conditionalFormatting sqref="AV71:AV89">
    <cfRule type="cellIs" dxfId="424" priority="425" operator="notEqual">
      <formula>0</formula>
    </cfRule>
  </conditionalFormatting>
  <conditionalFormatting sqref="AV103:AV112">
    <cfRule type="cellIs" dxfId="423" priority="424" operator="notEqual">
      <formula>0</formula>
    </cfRule>
  </conditionalFormatting>
  <conditionalFormatting sqref="AV115">
    <cfRule type="cellIs" dxfId="422" priority="423" operator="notEqual">
      <formula>0</formula>
    </cfRule>
  </conditionalFormatting>
  <conditionalFormatting sqref="AV117">
    <cfRule type="cellIs" dxfId="421" priority="422" operator="notEqual">
      <formula>0</formula>
    </cfRule>
  </conditionalFormatting>
  <conditionalFormatting sqref="AV119">
    <cfRule type="cellIs" dxfId="420" priority="421" operator="notEqual">
      <formula>0</formula>
    </cfRule>
  </conditionalFormatting>
  <conditionalFormatting sqref="AV123:AV124">
    <cfRule type="cellIs" dxfId="419" priority="420" operator="notEqual">
      <formula>0</formula>
    </cfRule>
  </conditionalFormatting>
  <conditionalFormatting sqref="AV126">
    <cfRule type="cellIs" dxfId="418" priority="419" operator="notEqual">
      <formula>0</formula>
    </cfRule>
  </conditionalFormatting>
  <conditionalFormatting sqref="AV129">
    <cfRule type="cellIs" dxfId="417" priority="418" operator="notEqual">
      <formula>0</formula>
    </cfRule>
  </conditionalFormatting>
  <conditionalFormatting sqref="AV131">
    <cfRule type="cellIs" dxfId="416" priority="417" operator="notEqual">
      <formula>0</formula>
    </cfRule>
  </conditionalFormatting>
  <conditionalFormatting sqref="AV134">
    <cfRule type="cellIs" dxfId="415" priority="416" operator="notEqual">
      <formula>0</formula>
    </cfRule>
  </conditionalFormatting>
  <conditionalFormatting sqref="AV136:AV138">
    <cfRule type="cellIs" dxfId="414" priority="415" operator="notEqual">
      <formula>0</formula>
    </cfRule>
  </conditionalFormatting>
  <conditionalFormatting sqref="AV141">
    <cfRule type="cellIs" dxfId="413" priority="414" operator="notEqual">
      <formula>0</formula>
    </cfRule>
  </conditionalFormatting>
  <conditionalFormatting sqref="AV144:AV145">
    <cfRule type="cellIs" dxfId="412" priority="413" operator="notEqual">
      <formula>0</formula>
    </cfRule>
  </conditionalFormatting>
  <conditionalFormatting sqref="AV147:AV149">
    <cfRule type="cellIs" dxfId="411" priority="412" operator="notEqual">
      <formula>0</formula>
    </cfRule>
  </conditionalFormatting>
  <conditionalFormatting sqref="AV152:AV159">
    <cfRule type="cellIs" dxfId="410" priority="411" operator="notEqual">
      <formula>0</formula>
    </cfRule>
  </conditionalFormatting>
  <conditionalFormatting sqref="AV161:AV172">
    <cfRule type="cellIs" dxfId="409" priority="410" operator="notEqual">
      <formula>0</formula>
    </cfRule>
  </conditionalFormatting>
  <conditionalFormatting sqref="AV185">
    <cfRule type="cellIs" dxfId="408" priority="409" operator="notEqual">
      <formula>0</formula>
    </cfRule>
  </conditionalFormatting>
  <conditionalFormatting sqref="AV188:AV189">
    <cfRule type="cellIs" dxfId="407" priority="408" operator="notEqual">
      <formula>0</formula>
    </cfRule>
  </conditionalFormatting>
  <conditionalFormatting sqref="AV191:AV194">
    <cfRule type="cellIs" dxfId="406" priority="407" operator="notEqual">
      <formula>0</formula>
    </cfRule>
  </conditionalFormatting>
  <conditionalFormatting sqref="AV196">
    <cfRule type="cellIs" dxfId="405" priority="406" operator="notEqual">
      <formula>0</formula>
    </cfRule>
  </conditionalFormatting>
  <conditionalFormatting sqref="AV221">
    <cfRule type="cellIs" dxfId="404" priority="405" operator="notEqual">
      <formula>0</formula>
    </cfRule>
  </conditionalFormatting>
  <conditionalFormatting sqref="AV223">
    <cfRule type="cellIs" dxfId="403" priority="404" operator="notEqual">
      <formula>0</formula>
    </cfRule>
  </conditionalFormatting>
  <conditionalFormatting sqref="AV229:AV231">
    <cfRule type="cellIs" dxfId="402" priority="403" operator="notEqual">
      <formula>0</formula>
    </cfRule>
  </conditionalFormatting>
  <conditionalFormatting sqref="AV236">
    <cfRule type="cellIs" dxfId="401" priority="402" operator="notEqual">
      <formula>0</formula>
    </cfRule>
  </conditionalFormatting>
  <conditionalFormatting sqref="AV239:AV240">
    <cfRule type="cellIs" dxfId="400" priority="401" operator="notEqual">
      <formula>0</formula>
    </cfRule>
  </conditionalFormatting>
  <conditionalFormatting sqref="AV245:AV250">
    <cfRule type="cellIs" dxfId="399" priority="400" operator="notEqual">
      <formula>0</formula>
    </cfRule>
  </conditionalFormatting>
  <conditionalFormatting sqref="AV253:AV256">
    <cfRule type="cellIs" dxfId="398" priority="399" operator="notEqual">
      <formula>0</formula>
    </cfRule>
  </conditionalFormatting>
  <conditionalFormatting sqref="AV283">
    <cfRule type="cellIs" dxfId="397" priority="398" operator="notEqual">
      <formula>0</formula>
    </cfRule>
  </conditionalFormatting>
  <conditionalFormatting sqref="AV287">
    <cfRule type="cellIs" dxfId="396" priority="397" operator="notEqual">
      <formula>0</formula>
    </cfRule>
  </conditionalFormatting>
  <conditionalFormatting sqref="AV291:AV292">
    <cfRule type="cellIs" dxfId="395" priority="396" operator="notEqual">
      <formula>0</formula>
    </cfRule>
  </conditionalFormatting>
  <conditionalFormatting sqref="AV294:AV321">
    <cfRule type="cellIs" dxfId="394" priority="395" operator="notEqual">
      <formula>0</formula>
    </cfRule>
  </conditionalFormatting>
  <conditionalFormatting sqref="AV323:AV326">
    <cfRule type="cellIs" dxfId="393" priority="394" operator="notEqual">
      <formula>0</formula>
    </cfRule>
  </conditionalFormatting>
  <conditionalFormatting sqref="AV331:AV336">
    <cfRule type="cellIs" dxfId="392" priority="393" operator="notEqual">
      <formula>0</formula>
    </cfRule>
  </conditionalFormatting>
  <conditionalFormatting sqref="AV338:AV343">
    <cfRule type="cellIs" dxfId="391" priority="392" operator="notEqual">
      <formula>0</formula>
    </cfRule>
  </conditionalFormatting>
  <conditionalFormatting sqref="AV346:AV363">
    <cfRule type="cellIs" dxfId="390" priority="391" operator="notEqual">
      <formula>0</formula>
    </cfRule>
  </conditionalFormatting>
  <conditionalFormatting sqref="AV368:AV379">
    <cfRule type="cellIs" dxfId="389" priority="390" operator="notEqual">
      <formula>0</formula>
    </cfRule>
  </conditionalFormatting>
  <conditionalFormatting sqref="AV415">
    <cfRule type="cellIs" dxfId="388" priority="389" operator="notEqual">
      <formula>0</formula>
    </cfRule>
  </conditionalFormatting>
  <conditionalFormatting sqref="AV573:AV575">
    <cfRule type="cellIs" dxfId="387" priority="388" operator="notEqual">
      <formula>0</formula>
    </cfRule>
  </conditionalFormatting>
  <conditionalFormatting sqref="AV579">
    <cfRule type="cellIs" dxfId="386" priority="387" operator="notEqual">
      <formula>0</formula>
    </cfRule>
  </conditionalFormatting>
  <conditionalFormatting sqref="AV604">
    <cfRule type="cellIs" dxfId="385" priority="386" operator="notEqual">
      <formula>0</formula>
    </cfRule>
  </conditionalFormatting>
  <conditionalFormatting sqref="AV608">
    <cfRule type="cellIs" dxfId="384" priority="385" operator="notEqual">
      <formula>0</formula>
    </cfRule>
  </conditionalFormatting>
  <conditionalFormatting sqref="AV832:AV834">
    <cfRule type="cellIs" dxfId="383" priority="384" operator="notEqual">
      <formula>0</formula>
    </cfRule>
  </conditionalFormatting>
  <conditionalFormatting sqref="AV837:AV841">
    <cfRule type="cellIs" dxfId="382" priority="383" operator="notEqual">
      <formula>0</formula>
    </cfRule>
  </conditionalFormatting>
  <conditionalFormatting sqref="AV846">
    <cfRule type="cellIs" dxfId="381" priority="382" operator="notEqual">
      <formula>0</formula>
    </cfRule>
  </conditionalFormatting>
  <conditionalFormatting sqref="AV858:AV867">
    <cfRule type="cellIs" dxfId="380" priority="381" operator="notEqual">
      <formula>0</formula>
    </cfRule>
  </conditionalFormatting>
  <conditionalFormatting sqref="AV884">
    <cfRule type="cellIs" dxfId="379" priority="380" operator="notEqual">
      <formula>0</formula>
    </cfRule>
  </conditionalFormatting>
  <conditionalFormatting sqref="AV887">
    <cfRule type="cellIs" dxfId="378" priority="379" operator="notEqual">
      <formula>0</formula>
    </cfRule>
  </conditionalFormatting>
  <conditionalFormatting sqref="AV286">
    <cfRule type="cellIs" dxfId="377" priority="378" operator="notEqual">
      <formula>0</formula>
    </cfRule>
  </conditionalFormatting>
  <conditionalFormatting sqref="S570">
    <cfRule type="cellIs" dxfId="376" priority="377" stopIfTrue="1" operator="lessThan">
      <formula>0</formula>
    </cfRule>
  </conditionalFormatting>
  <conditionalFormatting sqref="S570">
    <cfRule type="expression" dxfId="375" priority="376">
      <formula>(#REF!+#REF!)&lt;&gt;(#REF!+#REF!)</formula>
    </cfRule>
  </conditionalFormatting>
  <conditionalFormatting sqref="T570">
    <cfRule type="cellIs" dxfId="374" priority="375" stopIfTrue="1" operator="lessThan">
      <formula>0</formula>
    </cfRule>
  </conditionalFormatting>
  <conditionalFormatting sqref="T570">
    <cfRule type="expression" dxfId="373" priority="374">
      <formula>(#REF!+#REF!)&lt;&gt;(#REF!+#REF!)</formula>
    </cfRule>
  </conditionalFormatting>
  <conditionalFormatting sqref="AV570">
    <cfRule type="cellIs" dxfId="372" priority="373" operator="notEqual">
      <formula>0</formula>
    </cfRule>
  </conditionalFormatting>
  <conditionalFormatting sqref="AV408">
    <cfRule type="cellIs" dxfId="371" priority="371" operator="equal">
      <formula>1</formula>
    </cfRule>
    <cfRule type="cellIs" dxfId="370" priority="372" operator="notEqual">
      <formula>0</formula>
    </cfRule>
  </conditionalFormatting>
  <conditionalFormatting sqref="AV640">
    <cfRule type="cellIs" dxfId="369" priority="369" operator="equal">
      <formula>1</formula>
    </cfRule>
    <cfRule type="cellIs" dxfId="368" priority="370" operator="notEqual">
      <formula>0</formula>
    </cfRule>
  </conditionalFormatting>
  <conditionalFormatting sqref="AV762:AV763">
    <cfRule type="cellIs" dxfId="367" priority="367" operator="equal">
      <formula>1</formula>
    </cfRule>
    <cfRule type="cellIs" dxfId="366" priority="368" operator="notEqual">
      <formula>0</formula>
    </cfRule>
  </conditionalFormatting>
  <conditionalFormatting sqref="AX16">
    <cfRule type="cellIs" dxfId="365" priority="365" operator="equal">
      <formula>1</formula>
    </cfRule>
    <cfRule type="cellIs" dxfId="364" priority="366" operator="notEqual">
      <formula>0</formula>
    </cfRule>
  </conditionalFormatting>
  <conditionalFormatting sqref="AX17:AX69">
    <cfRule type="cellIs" dxfId="363" priority="363" operator="equal">
      <formula>1</formula>
    </cfRule>
    <cfRule type="cellIs" dxfId="362" priority="364" operator="notEqual">
      <formula>0</formula>
    </cfRule>
  </conditionalFormatting>
  <conditionalFormatting sqref="AX94:AX98">
    <cfRule type="cellIs" dxfId="361" priority="361" operator="equal">
      <formula>1</formula>
    </cfRule>
    <cfRule type="cellIs" dxfId="360" priority="362" operator="notEqual">
      <formula>0</formula>
    </cfRule>
  </conditionalFormatting>
  <conditionalFormatting sqref="AX101">
    <cfRule type="cellIs" dxfId="359" priority="359" operator="equal">
      <formula>1</formula>
    </cfRule>
    <cfRule type="cellIs" dxfId="358" priority="360" operator="notEqual">
      <formula>0</formula>
    </cfRule>
  </conditionalFormatting>
  <conditionalFormatting sqref="AX177">
    <cfRule type="cellIs" dxfId="357" priority="357" operator="equal">
      <formula>1</formula>
    </cfRule>
    <cfRule type="cellIs" dxfId="356" priority="358" operator="notEqual">
      <formula>0</formula>
    </cfRule>
  </conditionalFormatting>
  <conditionalFormatting sqref="AX267:AX270">
    <cfRule type="cellIs" dxfId="355" priority="355" operator="equal">
      <formula>1</formula>
    </cfRule>
    <cfRule type="cellIs" dxfId="354" priority="356" operator="notEqual">
      <formula>0</formula>
    </cfRule>
  </conditionalFormatting>
  <conditionalFormatting sqref="AX286">
    <cfRule type="cellIs" dxfId="353" priority="353" operator="equal">
      <formula>1</formula>
    </cfRule>
    <cfRule type="cellIs" dxfId="352" priority="354" operator="notEqual">
      <formula>0</formula>
    </cfRule>
  </conditionalFormatting>
  <conditionalFormatting sqref="AX289:AX290">
    <cfRule type="cellIs" dxfId="351" priority="351" operator="equal">
      <formula>1</formula>
    </cfRule>
    <cfRule type="cellIs" dxfId="350" priority="352" operator="notEqual">
      <formula>0</formula>
    </cfRule>
  </conditionalFormatting>
  <conditionalFormatting sqref="AX293">
    <cfRule type="cellIs" dxfId="349" priority="349" operator="equal">
      <formula>1</formula>
    </cfRule>
    <cfRule type="cellIs" dxfId="348" priority="350" operator="notEqual">
      <formula>0</formula>
    </cfRule>
  </conditionalFormatting>
  <conditionalFormatting sqref="AX402:AX407">
    <cfRule type="cellIs" dxfId="347" priority="347" operator="equal">
      <formula>1</formula>
    </cfRule>
    <cfRule type="cellIs" dxfId="346" priority="348" operator="notEqual">
      <formula>0</formula>
    </cfRule>
  </conditionalFormatting>
  <conditionalFormatting sqref="AX437:AX441">
    <cfRule type="cellIs" dxfId="345" priority="345" operator="equal">
      <formula>1</formula>
    </cfRule>
    <cfRule type="cellIs" dxfId="344" priority="346" operator="notEqual">
      <formula>0</formula>
    </cfRule>
  </conditionalFormatting>
  <conditionalFormatting sqref="AX640">
    <cfRule type="cellIs" dxfId="343" priority="343" operator="equal">
      <formula>1</formula>
    </cfRule>
    <cfRule type="cellIs" dxfId="342" priority="344" operator="notEqual">
      <formula>0</formula>
    </cfRule>
  </conditionalFormatting>
  <conditionalFormatting sqref="AX667">
    <cfRule type="cellIs" dxfId="341" priority="341" operator="equal">
      <formula>1</formula>
    </cfRule>
    <cfRule type="cellIs" dxfId="340" priority="342" operator="notEqual">
      <formula>0</formula>
    </cfRule>
  </conditionalFormatting>
  <conditionalFormatting sqref="AX760">
    <cfRule type="cellIs" dxfId="339" priority="339" operator="equal">
      <formula>1</formula>
    </cfRule>
    <cfRule type="cellIs" dxfId="338" priority="340" operator="notEqual">
      <formula>0</formula>
    </cfRule>
  </conditionalFormatting>
  <conditionalFormatting sqref="AX847">
    <cfRule type="cellIs" dxfId="337" priority="337" operator="equal">
      <formula>1</formula>
    </cfRule>
    <cfRule type="cellIs" dxfId="336" priority="338" operator="notEqual">
      <formula>0</formula>
    </cfRule>
  </conditionalFormatting>
  <conditionalFormatting sqref="AF119">
    <cfRule type="cellIs" dxfId="335" priority="332" stopIfTrue="1" operator="lessThan">
      <formula>0</formula>
    </cfRule>
  </conditionalFormatting>
  <conditionalFormatting sqref="AF72:AF93">
    <cfRule type="cellIs" dxfId="334" priority="336" stopIfTrue="1" operator="lessThan">
      <formula>0</formula>
    </cfRule>
  </conditionalFormatting>
  <conditionalFormatting sqref="AF123:AF124">
    <cfRule type="cellIs" dxfId="333" priority="331" stopIfTrue="1" operator="lessThan">
      <formula>0</formula>
    </cfRule>
  </conditionalFormatting>
  <conditionalFormatting sqref="AF103:AF112">
    <cfRule type="cellIs" dxfId="332" priority="335" stopIfTrue="1" operator="lessThan">
      <formula>0</formula>
    </cfRule>
  </conditionalFormatting>
  <conditionalFormatting sqref="AX115">
    <cfRule type="cellIs" dxfId="331" priority="334" operator="notEqual">
      <formula>0</formula>
    </cfRule>
  </conditionalFormatting>
  <conditionalFormatting sqref="AX117">
    <cfRule type="cellIs" dxfId="330" priority="333" operator="notEqual">
      <formula>0</formula>
    </cfRule>
  </conditionalFormatting>
  <conditionalFormatting sqref="AF126">
    <cfRule type="cellIs" dxfId="329" priority="330" stopIfTrue="1" operator="lessThan">
      <formula>0</formula>
    </cfRule>
  </conditionalFormatting>
  <conditionalFormatting sqref="AF129">
    <cfRule type="cellIs" dxfId="328" priority="329" stopIfTrue="1" operator="lessThan">
      <formula>0</formula>
    </cfRule>
  </conditionalFormatting>
  <conditionalFormatting sqref="AF131">
    <cfRule type="cellIs" dxfId="327" priority="328" stopIfTrue="1" operator="lessThan">
      <formula>0</formula>
    </cfRule>
  </conditionalFormatting>
  <conditionalFormatting sqref="AF134">
    <cfRule type="cellIs" dxfId="326" priority="327" stopIfTrue="1" operator="lessThan">
      <formula>0</formula>
    </cfRule>
  </conditionalFormatting>
  <conditionalFormatting sqref="AF136:AF138">
    <cfRule type="cellIs" dxfId="325" priority="326" stopIfTrue="1" operator="lessThan">
      <formula>0</formula>
    </cfRule>
  </conditionalFormatting>
  <conditionalFormatting sqref="AF141">
    <cfRule type="cellIs" dxfId="324" priority="325" stopIfTrue="1" operator="lessThan">
      <formula>0</formula>
    </cfRule>
  </conditionalFormatting>
  <conditionalFormatting sqref="AF144:AF145">
    <cfRule type="cellIs" dxfId="323" priority="324" stopIfTrue="1" operator="lessThan">
      <formula>0</formula>
    </cfRule>
  </conditionalFormatting>
  <conditionalFormatting sqref="AF147:AF149">
    <cfRule type="cellIs" dxfId="322" priority="323" stopIfTrue="1" operator="lessThan">
      <formula>0</formula>
    </cfRule>
  </conditionalFormatting>
  <conditionalFormatting sqref="AF152:AF159">
    <cfRule type="cellIs" dxfId="321" priority="322" stopIfTrue="1" operator="lessThan">
      <formula>0</formula>
    </cfRule>
  </conditionalFormatting>
  <conditionalFormatting sqref="AF161:AF172">
    <cfRule type="cellIs" dxfId="320" priority="321" stopIfTrue="1" operator="lessThan">
      <formula>0</formula>
    </cfRule>
  </conditionalFormatting>
  <conditionalFormatting sqref="AF185">
    <cfRule type="cellIs" dxfId="319" priority="320" stopIfTrue="1" operator="lessThan">
      <formula>0</formula>
    </cfRule>
  </conditionalFormatting>
  <conditionalFormatting sqref="AF188:AF189">
    <cfRule type="cellIs" dxfId="318" priority="319" stopIfTrue="1" operator="lessThan">
      <formula>0</formula>
    </cfRule>
  </conditionalFormatting>
  <conditionalFormatting sqref="AF196">
    <cfRule type="cellIs" dxfId="317" priority="318" stopIfTrue="1" operator="lessThan">
      <formula>0</formula>
    </cfRule>
  </conditionalFormatting>
  <conditionalFormatting sqref="AF219">
    <cfRule type="cellIs" dxfId="316" priority="317" stopIfTrue="1" operator="lessThan">
      <formula>0</formula>
    </cfRule>
  </conditionalFormatting>
  <conditionalFormatting sqref="AF221">
    <cfRule type="cellIs" dxfId="315" priority="316" stopIfTrue="1" operator="lessThan">
      <formula>0</formula>
    </cfRule>
  </conditionalFormatting>
  <conditionalFormatting sqref="AF223">
    <cfRule type="cellIs" dxfId="314" priority="315" stopIfTrue="1" operator="lessThan">
      <formula>0</formula>
    </cfRule>
  </conditionalFormatting>
  <conditionalFormatting sqref="AF229:AF231">
    <cfRule type="cellIs" dxfId="313" priority="314" stopIfTrue="1" operator="lessThan">
      <formula>0</formula>
    </cfRule>
  </conditionalFormatting>
  <conditionalFormatting sqref="AF236">
    <cfRule type="cellIs" dxfId="312" priority="313" stopIfTrue="1" operator="lessThan">
      <formula>0</formula>
    </cfRule>
  </conditionalFormatting>
  <conditionalFormatting sqref="AF239:AF240">
    <cfRule type="cellIs" dxfId="311" priority="312" stopIfTrue="1" operator="lessThan">
      <formula>0</formula>
    </cfRule>
  </conditionalFormatting>
  <conditionalFormatting sqref="AF245:AF250">
    <cfRule type="cellIs" dxfId="310" priority="311" stopIfTrue="1" operator="lessThan">
      <formula>0</formula>
    </cfRule>
  </conditionalFormatting>
  <conditionalFormatting sqref="AF253:AF256">
    <cfRule type="cellIs" dxfId="309" priority="310" stopIfTrue="1" operator="lessThan">
      <formula>0</formula>
    </cfRule>
  </conditionalFormatting>
  <conditionalFormatting sqref="AF283">
    <cfRule type="cellIs" dxfId="308" priority="309" stopIfTrue="1" operator="lessThan">
      <formula>0</formula>
    </cfRule>
  </conditionalFormatting>
  <conditionalFormatting sqref="AF287:AF288">
    <cfRule type="cellIs" dxfId="307" priority="308" stopIfTrue="1" operator="lessThan">
      <formula>0</formula>
    </cfRule>
  </conditionalFormatting>
  <conditionalFormatting sqref="AF291:AF292">
    <cfRule type="cellIs" dxfId="306" priority="307" stopIfTrue="1" operator="lessThan">
      <formula>0</formula>
    </cfRule>
  </conditionalFormatting>
  <conditionalFormatting sqref="AF294:AF321">
    <cfRule type="cellIs" dxfId="305" priority="306" stopIfTrue="1" operator="lessThan">
      <formula>0</formula>
    </cfRule>
  </conditionalFormatting>
  <conditionalFormatting sqref="AF323:AF326">
    <cfRule type="cellIs" dxfId="304" priority="305" stopIfTrue="1" operator="lessThan">
      <formula>0</formula>
    </cfRule>
  </conditionalFormatting>
  <conditionalFormatting sqref="AF331:AF335">
    <cfRule type="cellIs" dxfId="303" priority="304" stopIfTrue="1" operator="lessThan">
      <formula>0</formula>
    </cfRule>
  </conditionalFormatting>
  <conditionalFormatting sqref="AF336">
    <cfRule type="cellIs" dxfId="302" priority="303" stopIfTrue="1" operator="lessThan">
      <formula>0</formula>
    </cfRule>
  </conditionalFormatting>
  <conditionalFormatting sqref="AF338:AF343">
    <cfRule type="cellIs" dxfId="301" priority="302" stopIfTrue="1" operator="lessThan">
      <formula>0</formula>
    </cfRule>
  </conditionalFormatting>
  <conditionalFormatting sqref="AF346:AF363">
    <cfRule type="cellIs" dxfId="300" priority="301" stopIfTrue="1" operator="lessThan">
      <formula>0</formula>
    </cfRule>
  </conditionalFormatting>
  <conditionalFormatting sqref="AF368:AF379">
    <cfRule type="cellIs" dxfId="299" priority="300" stopIfTrue="1" operator="lessThan">
      <formula>0</formula>
    </cfRule>
  </conditionalFormatting>
  <conditionalFormatting sqref="AF415">
    <cfRule type="cellIs" dxfId="298" priority="299" stopIfTrue="1" operator="lessThan">
      <formula>0</formula>
    </cfRule>
  </conditionalFormatting>
  <conditionalFormatting sqref="AF573:AF575">
    <cfRule type="cellIs" dxfId="297" priority="298" stopIfTrue="1" operator="lessThan">
      <formula>0</formula>
    </cfRule>
  </conditionalFormatting>
  <conditionalFormatting sqref="AF579">
    <cfRule type="cellIs" dxfId="296" priority="297" stopIfTrue="1" operator="lessThan">
      <formula>0</formula>
    </cfRule>
  </conditionalFormatting>
  <conditionalFormatting sqref="AF604">
    <cfRule type="cellIs" dxfId="295" priority="296" stopIfTrue="1" operator="lessThan">
      <formula>0</formula>
    </cfRule>
  </conditionalFormatting>
  <conditionalFormatting sqref="AF608">
    <cfRule type="cellIs" dxfId="294" priority="295" stopIfTrue="1" operator="lessThan">
      <formula>0</formula>
    </cfRule>
  </conditionalFormatting>
  <conditionalFormatting sqref="AF832:AF834">
    <cfRule type="cellIs" dxfId="293" priority="294" stopIfTrue="1" operator="lessThan">
      <formula>0</formula>
    </cfRule>
  </conditionalFormatting>
  <conditionalFormatting sqref="AF837:AF841">
    <cfRule type="cellIs" dxfId="292" priority="293" stopIfTrue="1" operator="lessThan">
      <formula>0</formula>
    </cfRule>
  </conditionalFormatting>
  <conditionalFormatting sqref="AF846">
    <cfRule type="cellIs" dxfId="291" priority="292" stopIfTrue="1" operator="lessThan">
      <formula>0</formula>
    </cfRule>
  </conditionalFormatting>
  <conditionalFormatting sqref="AF858:AF867">
    <cfRule type="cellIs" dxfId="290" priority="291" stopIfTrue="1" operator="lessThan">
      <formula>0</formula>
    </cfRule>
  </conditionalFormatting>
  <conditionalFormatting sqref="AF884">
    <cfRule type="cellIs" dxfId="289" priority="290" stopIfTrue="1" operator="lessThan">
      <formula>0</formula>
    </cfRule>
  </conditionalFormatting>
  <conditionalFormatting sqref="AF887">
    <cfRule type="cellIs" dxfId="288" priority="289" stopIfTrue="1" operator="lessThan">
      <formula>0</formula>
    </cfRule>
  </conditionalFormatting>
  <conditionalFormatting sqref="AG570">
    <cfRule type="cellIs" dxfId="287" priority="288" stopIfTrue="1" operator="lessThan">
      <formula>0</formula>
    </cfRule>
  </conditionalFormatting>
  <conditionalFormatting sqref="AG570">
    <cfRule type="expression" dxfId="286" priority="287">
      <formula>(#REF!+#REF!)&lt;&gt;(#REF!+#REF!)</formula>
    </cfRule>
  </conditionalFormatting>
  <conditionalFormatting sqref="AH570">
    <cfRule type="cellIs" dxfId="285" priority="286" stopIfTrue="1" operator="lessThan">
      <formula>0</formula>
    </cfRule>
  </conditionalFormatting>
  <conditionalFormatting sqref="AH570">
    <cfRule type="expression" dxfId="284" priority="285">
      <formula>(#REF!+#REF!)&lt;&gt;(#REF!+#REF!)</formula>
    </cfRule>
  </conditionalFormatting>
  <conditionalFormatting sqref="AF99:AF100">
    <cfRule type="cellIs" dxfId="283" priority="284" stopIfTrue="1" operator="lessThan">
      <formula>0</formula>
    </cfRule>
  </conditionalFormatting>
  <conditionalFormatting sqref="AF122">
    <cfRule type="cellIs" dxfId="282" priority="282" stopIfTrue="1" operator="lessThan">
      <formula>0</formula>
    </cfRule>
  </conditionalFormatting>
  <conditionalFormatting sqref="AF118">
    <cfRule type="cellIs" dxfId="281" priority="283" stopIfTrue="1" operator="lessThan">
      <formula>0</formula>
    </cfRule>
  </conditionalFormatting>
  <conditionalFormatting sqref="AF125">
    <cfRule type="cellIs" dxfId="280" priority="281" stopIfTrue="1" operator="lessThan">
      <formula>0</formula>
    </cfRule>
  </conditionalFormatting>
  <conditionalFormatting sqref="AF127:AF128">
    <cfRule type="cellIs" dxfId="279" priority="280" stopIfTrue="1" operator="lessThan">
      <formula>0</formula>
    </cfRule>
  </conditionalFormatting>
  <conditionalFormatting sqref="AF130">
    <cfRule type="cellIs" dxfId="278" priority="279" stopIfTrue="1" operator="lessThan">
      <formula>0</formula>
    </cfRule>
  </conditionalFormatting>
  <conditionalFormatting sqref="AF132:AF133">
    <cfRule type="cellIs" dxfId="277" priority="278" stopIfTrue="1" operator="lessThan">
      <formula>0</formula>
    </cfRule>
  </conditionalFormatting>
  <conditionalFormatting sqref="AF135">
    <cfRule type="cellIs" dxfId="276" priority="277" stopIfTrue="1" operator="lessThan">
      <formula>0</formula>
    </cfRule>
  </conditionalFormatting>
  <conditionalFormatting sqref="AF139:AF140">
    <cfRule type="cellIs" dxfId="275" priority="276" stopIfTrue="1" operator="lessThan">
      <formula>0</formula>
    </cfRule>
  </conditionalFormatting>
  <conditionalFormatting sqref="AF142:AF143">
    <cfRule type="cellIs" dxfId="274" priority="275" stopIfTrue="1" operator="lessThan">
      <formula>0</formula>
    </cfRule>
  </conditionalFormatting>
  <conditionalFormatting sqref="AF146">
    <cfRule type="cellIs" dxfId="273" priority="274" stopIfTrue="1" operator="lessThan">
      <formula>0</formula>
    </cfRule>
  </conditionalFormatting>
  <conditionalFormatting sqref="AF150:AF151">
    <cfRule type="cellIs" dxfId="272" priority="273" stopIfTrue="1" operator="lessThan">
      <formula>0</formula>
    </cfRule>
  </conditionalFormatting>
  <conditionalFormatting sqref="AF173:AF175">
    <cfRule type="cellIs" dxfId="271" priority="272" stopIfTrue="1" operator="lessThan">
      <formula>0</formula>
    </cfRule>
  </conditionalFormatting>
  <conditionalFormatting sqref="AF184">
    <cfRule type="cellIs" dxfId="270" priority="271" stopIfTrue="1" operator="lessThan">
      <formula>0</formula>
    </cfRule>
  </conditionalFormatting>
  <conditionalFormatting sqref="AF186:AF187">
    <cfRule type="cellIs" dxfId="269" priority="270" stopIfTrue="1" operator="lessThan">
      <formula>0</formula>
    </cfRule>
  </conditionalFormatting>
  <conditionalFormatting sqref="AF190">
    <cfRule type="cellIs" dxfId="268" priority="269" stopIfTrue="1" operator="lessThan">
      <formula>0</formula>
    </cfRule>
  </conditionalFormatting>
  <conditionalFormatting sqref="AF195">
    <cfRule type="cellIs" dxfId="267" priority="268" stopIfTrue="1" operator="lessThan">
      <formula>0</formula>
    </cfRule>
  </conditionalFormatting>
  <conditionalFormatting sqref="AF197:AF198">
    <cfRule type="cellIs" dxfId="266" priority="267" stopIfTrue="1" operator="lessThan">
      <formula>0</formula>
    </cfRule>
  </conditionalFormatting>
  <conditionalFormatting sqref="AF220">
    <cfRule type="cellIs" dxfId="265" priority="266" stopIfTrue="1" operator="lessThan">
      <formula>0</formula>
    </cfRule>
  </conditionalFormatting>
  <conditionalFormatting sqref="AF222">
    <cfRule type="cellIs" dxfId="264" priority="265" stopIfTrue="1" operator="lessThan">
      <formula>0</formula>
    </cfRule>
  </conditionalFormatting>
  <conditionalFormatting sqref="AF224:AF228">
    <cfRule type="cellIs" dxfId="263" priority="264" stopIfTrue="1" operator="lessThan">
      <formula>0</formula>
    </cfRule>
  </conditionalFormatting>
  <conditionalFormatting sqref="AF232:AF235">
    <cfRule type="cellIs" dxfId="262" priority="263" stopIfTrue="1" operator="lessThan">
      <formula>0</formula>
    </cfRule>
  </conditionalFormatting>
  <conditionalFormatting sqref="AF237:AF238">
    <cfRule type="cellIs" dxfId="261" priority="262" stopIfTrue="1" operator="lessThan">
      <formula>0</formula>
    </cfRule>
  </conditionalFormatting>
  <conditionalFormatting sqref="AF241:AF244">
    <cfRule type="cellIs" dxfId="260" priority="261" stopIfTrue="1" operator="lessThan">
      <formula>0</formula>
    </cfRule>
  </conditionalFormatting>
  <conditionalFormatting sqref="AF251:AF252">
    <cfRule type="cellIs" dxfId="259" priority="260" stopIfTrue="1" operator="lessThan">
      <formula>0</formula>
    </cfRule>
  </conditionalFormatting>
  <conditionalFormatting sqref="AF257:AF266">
    <cfRule type="cellIs" dxfId="258" priority="259" stopIfTrue="1" operator="lessThan">
      <formula>0</formula>
    </cfRule>
  </conditionalFormatting>
  <conditionalFormatting sqref="AF284">
    <cfRule type="cellIs" dxfId="257" priority="258" stopIfTrue="1" operator="lessThan">
      <formula>0</formula>
    </cfRule>
  </conditionalFormatting>
  <conditionalFormatting sqref="AF337">
    <cfRule type="cellIs" dxfId="256" priority="257" stopIfTrue="1" operator="lessThan">
      <formula>0</formula>
    </cfRule>
  </conditionalFormatting>
  <conditionalFormatting sqref="AF364:AF367">
    <cfRule type="cellIs" dxfId="255" priority="256" stopIfTrue="1" operator="lessThan">
      <formula>0</formula>
    </cfRule>
  </conditionalFormatting>
  <conditionalFormatting sqref="AF380:AF382">
    <cfRule type="cellIs" dxfId="254" priority="255" stopIfTrue="1" operator="lessThan">
      <formula>0</formula>
    </cfRule>
  </conditionalFormatting>
  <conditionalFormatting sqref="AF416">
    <cfRule type="cellIs" dxfId="253" priority="254" stopIfTrue="1" operator="lessThan">
      <formula>0</formula>
    </cfRule>
  </conditionalFormatting>
  <conditionalFormatting sqref="AF566:AF569">
    <cfRule type="cellIs" dxfId="252" priority="253" stopIfTrue="1" operator="lessThan">
      <formula>0</formula>
    </cfRule>
  </conditionalFormatting>
  <conditionalFormatting sqref="AF571:AF572">
    <cfRule type="cellIs" dxfId="251" priority="252" stopIfTrue="1" operator="lessThan">
      <formula>0</formula>
    </cfRule>
  </conditionalFormatting>
  <conditionalFormatting sqref="AF576:AF578">
    <cfRule type="cellIs" dxfId="250" priority="251" stopIfTrue="1" operator="lessThan">
      <formula>0</formula>
    </cfRule>
  </conditionalFormatting>
  <conditionalFormatting sqref="AF580">
    <cfRule type="cellIs" dxfId="249" priority="250" stopIfTrue="1" operator="lessThan">
      <formula>0</formula>
    </cfRule>
  </conditionalFormatting>
  <conditionalFormatting sqref="AF835:AF836">
    <cfRule type="cellIs" dxfId="248" priority="249" stopIfTrue="1" operator="lessThan">
      <formula>0</formula>
    </cfRule>
  </conditionalFormatting>
  <conditionalFormatting sqref="AF842:AF845">
    <cfRule type="cellIs" dxfId="247" priority="248" stopIfTrue="1" operator="lessThan">
      <formula>0</formula>
    </cfRule>
  </conditionalFormatting>
  <conditionalFormatting sqref="AF848">
    <cfRule type="cellIs" dxfId="246" priority="247" stopIfTrue="1" operator="lessThan">
      <formula>0</formula>
    </cfRule>
  </conditionalFormatting>
  <conditionalFormatting sqref="AF868:AF875">
    <cfRule type="cellIs" dxfId="245" priority="246" stopIfTrue="1" operator="lessThan">
      <formula>0</formula>
    </cfRule>
  </conditionalFormatting>
  <conditionalFormatting sqref="AF885:AF886">
    <cfRule type="cellIs" dxfId="244" priority="245" stopIfTrue="1" operator="lessThan">
      <formula>0</formula>
    </cfRule>
  </conditionalFormatting>
  <conditionalFormatting sqref="AX71">
    <cfRule type="cellIs" dxfId="243" priority="244" operator="notEqual">
      <formula>0</formula>
    </cfRule>
  </conditionalFormatting>
  <conditionalFormatting sqref="AX72:AX89">
    <cfRule type="cellIs" dxfId="242" priority="243" operator="notEqual">
      <formula>0</formula>
    </cfRule>
  </conditionalFormatting>
  <conditionalFormatting sqref="AX103:AX112">
    <cfRule type="cellIs" dxfId="241" priority="242" operator="notEqual">
      <formula>0</formula>
    </cfRule>
  </conditionalFormatting>
  <conditionalFormatting sqref="AX119">
    <cfRule type="cellIs" dxfId="240" priority="241" operator="notEqual">
      <formula>0</formula>
    </cfRule>
  </conditionalFormatting>
  <conditionalFormatting sqref="AX123:AX124">
    <cfRule type="cellIs" dxfId="239" priority="240" operator="notEqual">
      <formula>0</formula>
    </cfRule>
  </conditionalFormatting>
  <conditionalFormatting sqref="AX126">
    <cfRule type="cellIs" dxfId="238" priority="239" operator="notEqual">
      <formula>0</formula>
    </cfRule>
  </conditionalFormatting>
  <conditionalFormatting sqref="AX129">
    <cfRule type="cellIs" dxfId="237" priority="238" operator="notEqual">
      <formula>0</formula>
    </cfRule>
  </conditionalFormatting>
  <conditionalFormatting sqref="AX131">
    <cfRule type="cellIs" dxfId="236" priority="237" operator="notEqual">
      <formula>0</formula>
    </cfRule>
  </conditionalFormatting>
  <conditionalFormatting sqref="AX134">
    <cfRule type="cellIs" dxfId="235" priority="236" operator="notEqual">
      <formula>0</formula>
    </cfRule>
  </conditionalFormatting>
  <conditionalFormatting sqref="AX136:AX138">
    <cfRule type="cellIs" dxfId="234" priority="235" operator="notEqual">
      <formula>0</formula>
    </cfRule>
  </conditionalFormatting>
  <conditionalFormatting sqref="AX141">
    <cfRule type="cellIs" dxfId="233" priority="234" operator="notEqual">
      <formula>0</formula>
    </cfRule>
  </conditionalFormatting>
  <conditionalFormatting sqref="AX144:AX145">
    <cfRule type="cellIs" dxfId="232" priority="233" operator="notEqual">
      <formula>0</formula>
    </cfRule>
  </conditionalFormatting>
  <conditionalFormatting sqref="AX147:AX149">
    <cfRule type="cellIs" dxfId="231" priority="232" operator="notEqual">
      <formula>0</formula>
    </cfRule>
  </conditionalFormatting>
  <conditionalFormatting sqref="AX152:AX159">
    <cfRule type="cellIs" dxfId="230" priority="231" operator="notEqual">
      <formula>0</formula>
    </cfRule>
  </conditionalFormatting>
  <conditionalFormatting sqref="AX161:AX172">
    <cfRule type="cellIs" dxfId="229" priority="230" operator="notEqual">
      <formula>0</formula>
    </cfRule>
  </conditionalFormatting>
  <conditionalFormatting sqref="AX185">
    <cfRule type="cellIs" dxfId="228" priority="229" operator="notEqual">
      <formula>0</formula>
    </cfRule>
  </conditionalFormatting>
  <conditionalFormatting sqref="AX188:AX189">
    <cfRule type="cellIs" dxfId="227" priority="228" operator="notEqual">
      <formula>0</formula>
    </cfRule>
  </conditionalFormatting>
  <conditionalFormatting sqref="AX196">
    <cfRule type="cellIs" dxfId="226" priority="227" operator="notEqual">
      <formula>0</formula>
    </cfRule>
  </conditionalFormatting>
  <conditionalFormatting sqref="AX221">
    <cfRule type="cellIs" dxfId="225" priority="226" operator="notEqual">
      <formula>0</formula>
    </cfRule>
  </conditionalFormatting>
  <conditionalFormatting sqref="AX223">
    <cfRule type="cellIs" dxfId="224" priority="225" operator="notEqual">
      <formula>0</formula>
    </cfRule>
  </conditionalFormatting>
  <conditionalFormatting sqref="AX229:AX231">
    <cfRule type="cellIs" dxfId="223" priority="224" operator="notEqual">
      <formula>0</formula>
    </cfRule>
  </conditionalFormatting>
  <conditionalFormatting sqref="AX236">
    <cfRule type="cellIs" dxfId="222" priority="223" operator="notEqual">
      <formula>0</formula>
    </cfRule>
  </conditionalFormatting>
  <conditionalFormatting sqref="AX239:AX240">
    <cfRule type="cellIs" dxfId="221" priority="222" operator="notEqual">
      <formula>0</formula>
    </cfRule>
  </conditionalFormatting>
  <conditionalFormatting sqref="AX245:AX250">
    <cfRule type="cellIs" dxfId="220" priority="221" operator="notEqual">
      <formula>0</formula>
    </cfRule>
  </conditionalFormatting>
  <conditionalFormatting sqref="AX253:AX256">
    <cfRule type="cellIs" dxfId="219" priority="220" operator="notEqual">
      <formula>0</formula>
    </cfRule>
  </conditionalFormatting>
  <conditionalFormatting sqref="AX283">
    <cfRule type="cellIs" dxfId="218" priority="219" operator="notEqual">
      <formula>0</formula>
    </cfRule>
  </conditionalFormatting>
  <conditionalFormatting sqref="AX287:AX288">
    <cfRule type="cellIs" dxfId="217" priority="218" operator="notEqual">
      <formula>0</formula>
    </cfRule>
  </conditionalFormatting>
  <conditionalFormatting sqref="AX291:AX292">
    <cfRule type="cellIs" dxfId="216" priority="217" operator="notEqual">
      <formula>0</formula>
    </cfRule>
  </conditionalFormatting>
  <conditionalFormatting sqref="AX294:AX321">
    <cfRule type="cellIs" dxfId="215" priority="216" operator="notEqual">
      <formula>0</formula>
    </cfRule>
  </conditionalFormatting>
  <conditionalFormatting sqref="AX323:AX326">
    <cfRule type="cellIs" dxfId="214" priority="215" operator="notEqual">
      <formula>0</formula>
    </cfRule>
  </conditionalFormatting>
  <conditionalFormatting sqref="AX331:AX336">
    <cfRule type="cellIs" dxfId="213" priority="214" operator="notEqual">
      <formula>0</formula>
    </cfRule>
  </conditionalFormatting>
  <conditionalFormatting sqref="AX338:AX343">
    <cfRule type="cellIs" dxfId="212" priority="213" operator="notEqual">
      <formula>0</formula>
    </cfRule>
  </conditionalFormatting>
  <conditionalFormatting sqref="AX346:AX362">
    <cfRule type="cellIs" dxfId="211" priority="212" operator="notEqual">
      <formula>0</formula>
    </cfRule>
  </conditionalFormatting>
  <conditionalFormatting sqref="AX368:AX379">
    <cfRule type="cellIs" dxfId="210" priority="211" operator="notEqual">
      <formula>0</formula>
    </cfRule>
  </conditionalFormatting>
  <conditionalFormatting sqref="AX415">
    <cfRule type="cellIs" dxfId="209" priority="210" operator="notEqual">
      <formula>0</formula>
    </cfRule>
  </conditionalFormatting>
  <conditionalFormatting sqref="AX570">
    <cfRule type="cellIs" dxfId="208" priority="209" operator="notEqual">
      <formula>0</formula>
    </cfRule>
  </conditionalFormatting>
  <conditionalFormatting sqref="AX573:AX575">
    <cfRule type="cellIs" dxfId="207" priority="208" operator="notEqual">
      <formula>0</formula>
    </cfRule>
  </conditionalFormatting>
  <conditionalFormatting sqref="AX579">
    <cfRule type="cellIs" dxfId="206" priority="207" operator="notEqual">
      <formula>0</formula>
    </cfRule>
  </conditionalFormatting>
  <conditionalFormatting sqref="AX604">
    <cfRule type="cellIs" dxfId="205" priority="206" operator="notEqual">
      <formula>0</formula>
    </cfRule>
  </conditionalFormatting>
  <conditionalFormatting sqref="AX608">
    <cfRule type="cellIs" dxfId="204" priority="205" operator="notEqual">
      <formula>0</formula>
    </cfRule>
  </conditionalFormatting>
  <conditionalFormatting sqref="AX832:AX834">
    <cfRule type="cellIs" dxfId="203" priority="204" operator="notEqual">
      <formula>0</formula>
    </cfRule>
  </conditionalFormatting>
  <conditionalFormatting sqref="AX837:AX841">
    <cfRule type="cellIs" dxfId="202" priority="203" operator="notEqual">
      <formula>0</formula>
    </cfRule>
  </conditionalFormatting>
  <conditionalFormatting sqref="AX846">
    <cfRule type="cellIs" dxfId="201" priority="202" operator="notEqual">
      <formula>0</formula>
    </cfRule>
  </conditionalFormatting>
  <conditionalFormatting sqref="AX858:AX867">
    <cfRule type="cellIs" dxfId="200" priority="201" operator="notEqual">
      <formula>0</formula>
    </cfRule>
  </conditionalFormatting>
  <conditionalFormatting sqref="AX884">
    <cfRule type="cellIs" dxfId="199" priority="200" operator="notEqual">
      <formula>0</formula>
    </cfRule>
  </conditionalFormatting>
  <conditionalFormatting sqref="AX887">
    <cfRule type="cellIs" dxfId="198" priority="199" operator="notEqual">
      <formula>0</formula>
    </cfRule>
  </conditionalFormatting>
  <conditionalFormatting sqref="AX90:AX93">
    <cfRule type="cellIs" dxfId="197" priority="198" operator="notEqual">
      <formula>0</formula>
    </cfRule>
  </conditionalFormatting>
  <conditionalFormatting sqref="AX100">
    <cfRule type="cellIs" dxfId="196" priority="197" operator="notEqual">
      <formula>0</formula>
    </cfRule>
  </conditionalFormatting>
  <conditionalFormatting sqref="AX99">
    <cfRule type="cellIs" dxfId="195" priority="196" operator="notEqual">
      <formula>0</formula>
    </cfRule>
  </conditionalFormatting>
  <conditionalFormatting sqref="AX114">
    <cfRule type="cellIs" dxfId="194" priority="195" operator="notEqual">
      <formula>0</formula>
    </cfRule>
  </conditionalFormatting>
  <conditionalFormatting sqref="AX116">
    <cfRule type="cellIs" dxfId="193" priority="194" operator="notEqual">
      <formula>0</formula>
    </cfRule>
  </conditionalFormatting>
  <conditionalFormatting sqref="AX118">
    <cfRule type="cellIs" dxfId="192" priority="193" operator="notEqual">
      <formula>0</formula>
    </cfRule>
  </conditionalFormatting>
  <conditionalFormatting sqref="AX122">
    <cfRule type="cellIs" dxfId="191" priority="192" operator="notEqual">
      <formula>0</formula>
    </cfRule>
  </conditionalFormatting>
  <conditionalFormatting sqref="AX125">
    <cfRule type="cellIs" dxfId="190" priority="191" operator="notEqual">
      <formula>0</formula>
    </cfRule>
  </conditionalFormatting>
  <conditionalFormatting sqref="AX127:AX128">
    <cfRule type="cellIs" dxfId="189" priority="190" operator="notEqual">
      <formula>0</formula>
    </cfRule>
  </conditionalFormatting>
  <conditionalFormatting sqref="AX130">
    <cfRule type="cellIs" dxfId="188" priority="189" operator="notEqual">
      <formula>0</formula>
    </cfRule>
  </conditionalFormatting>
  <conditionalFormatting sqref="AX132:AX133">
    <cfRule type="cellIs" dxfId="187" priority="188" operator="notEqual">
      <formula>0</formula>
    </cfRule>
  </conditionalFormatting>
  <conditionalFormatting sqref="AX135">
    <cfRule type="cellIs" dxfId="186" priority="187" operator="notEqual">
      <formula>0</formula>
    </cfRule>
  </conditionalFormatting>
  <conditionalFormatting sqref="AX139:AX140">
    <cfRule type="cellIs" dxfId="185" priority="186" operator="notEqual">
      <formula>0</formula>
    </cfRule>
  </conditionalFormatting>
  <conditionalFormatting sqref="AX142:AX143">
    <cfRule type="cellIs" dxfId="184" priority="185" operator="notEqual">
      <formula>0</formula>
    </cfRule>
  </conditionalFormatting>
  <conditionalFormatting sqref="AX146">
    <cfRule type="cellIs" dxfId="183" priority="184" operator="notEqual">
      <formula>0</formula>
    </cfRule>
  </conditionalFormatting>
  <conditionalFormatting sqref="AX150:AX151">
    <cfRule type="cellIs" dxfId="182" priority="183" operator="notEqual">
      <formula>0</formula>
    </cfRule>
  </conditionalFormatting>
  <conditionalFormatting sqref="AX173:AX175">
    <cfRule type="cellIs" dxfId="181" priority="182" operator="notEqual">
      <formula>0</formula>
    </cfRule>
  </conditionalFormatting>
  <conditionalFormatting sqref="AX184">
    <cfRule type="cellIs" dxfId="180" priority="181" operator="notEqual">
      <formula>0</formula>
    </cfRule>
  </conditionalFormatting>
  <conditionalFormatting sqref="AX186:AX187">
    <cfRule type="cellIs" dxfId="179" priority="180" operator="notEqual">
      <formula>0</formula>
    </cfRule>
  </conditionalFormatting>
  <conditionalFormatting sqref="AX190">
    <cfRule type="cellIs" dxfId="178" priority="179" operator="notEqual">
      <formula>0</formula>
    </cfRule>
  </conditionalFormatting>
  <conditionalFormatting sqref="AX195">
    <cfRule type="cellIs" dxfId="177" priority="178" operator="notEqual">
      <formula>0</formula>
    </cfRule>
  </conditionalFormatting>
  <conditionalFormatting sqref="AX197:AX198">
    <cfRule type="cellIs" dxfId="176" priority="177" operator="notEqual">
      <formula>0</formula>
    </cfRule>
  </conditionalFormatting>
  <conditionalFormatting sqref="AX220">
    <cfRule type="cellIs" dxfId="175" priority="176" operator="notEqual">
      <formula>0</formula>
    </cfRule>
  </conditionalFormatting>
  <conditionalFormatting sqref="AV219">
    <cfRule type="cellIs" dxfId="174" priority="175" operator="notEqual">
      <formula>0</formula>
    </cfRule>
  </conditionalFormatting>
  <conditionalFormatting sqref="AX219">
    <cfRule type="cellIs" dxfId="173" priority="174" operator="notEqual">
      <formula>0</formula>
    </cfRule>
  </conditionalFormatting>
  <conditionalFormatting sqref="AX222">
    <cfRule type="cellIs" dxfId="172" priority="173" operator="notEqual">
      <formula>0</formula>
    </cfRule>
  </conditionalFormatting>
  <conditionalFormatting sqref="AX224:AX228">
    <cfRule type="cellIs" dxfId="171" priority="172" operator="notEqual">
      <formula>0</formula>
    </cfRule>
  </conditionalFormatting>
  <conditionalFormatting sqref="AX232:AX235">
    <cfRule type="cellIs" dxfId="170" priority="171" operator="notEqual">
      <formula>0</formula>
    </cfRule>
  </conditionalFormatting>
  <conditionalFormatting sqref="AX237:AX238">
    <cfRule type="cellIs" dxfId="169" priority="170" operator="notEqual">
      <formula>0</formula>
    </cfRule>
  </conditionalFormatting>
  <conditionalFormatting sqref="AX241:AX244">
    <cfRule type="cellIs" dxfId="168" priority="169" operator="notEqual">
      <formula>0</formula>
    </cfRule>
  </conditionalFormatting>
  <conditionalFormatting sqref="AX251:AX252">
    <cfRule type="cellIs" dxfId="167" priority="168" operator="notEqual">
      <formula>0</formula>
    </cfRule>
  </conditionalFormatting>
  <conditionalFormatting sqref="AX257:AX266">
    <cfRule type="cellIs" dxfId="166" priority="167" operator="notEqual">
      <formula>0</formula>
    </cfRule>
  </conditionalFormatting>
  <conditionalFormatting sqref="AX284">
    <cfRule type="cellIs" dxfId="165" priority="166" operator="notEqual">
      <formula>0</formula>
    </cfRule>
  </conditionalFormatting>
  <conditionalFormatting sqref="AX337">
    <cfRule type="cellIs" dxfId="164" priority="165" operator="notEqual">
      <formula>0</formula>
    </cfRule>
  </conditionalFormatting>
  <conditionalFormatting sqref="AX364:AX367">
    <cfRule type="cellIs" dxfId="163" priority="164" operator="notEqual">
      <formula>0</formula>
    </cfRule>
  </conditionalFormatting>
  <conditionalFormatting sqref="AX363">
    <cfRule type="cellIs" dxfId="162" priority="163" operator="notEqual">
      <formula>0</formula>
    </cfRule>
  </conditionalFormatting>
  <conditionalFormatting sqref="AX380:AX382">
    <cfRule type="cellIs" dxfId="161" priority="162" operator="notEqual">
      <formula>0</formula>
    </cfRule>
  </conditionalFormatting>
  <conditionalFormatting sqref="AX416">
    <cfRule type="cellIs" dxfId="160" priority="161" operator="notEqual">
      <formula>0</formula>
    </cfRule>
  </conditionalFormatting>
  <conditionalFormatting sqref="AX566:AX569">
    <cfRule type="cellIs" dxfId="159" priority="160" operator="notEqual">
      <formula>0</formula>
    </cfRule>
  </conditionalFormatting>
  <conditionalFormatting sqref="AX571:AX572">
    <cfRule type="cellIs" dxfId="158" priority="159" operator="notEqual">
      <formula>0</formula>
    </cfRule>
  </conditionalFormatting>
  <conditionalFormatting sqref="AX576:AX578">
    <cfRule type="cellIs" dxfId="157" priority="158" operator="notEqual">
      <formula>0</formula>
    </cfRule>
  </conditionalFormatting>
  <conditionalFormatting sqref="AX580">
    <cfRule type="cellIs" dxfId="156" priority="157" operator="notEqual">
      <formula>0</formula>
    </cfRule>
  </conditionalFormatting>
  <conditionalFormatting sqref="AX835:AX836">
    <cfRule type="cellIs" dxfId="155" priority="156" operator="notEqual">
      <formula>0</formula>
    </cfRule>
  </conditionalFormatting>
  <conditionalFormatting sqref="AX842:AX845">
    <cfRule type="cellIs" dxfId="154" priority="155" operator="notEqual">
      <formula>0</formula>
    </cfRule>
  </conditionalFormatting>
  <conditionalFormatting sqref="AX848">
    <cfRule type="cellIs" dxfId="153" priority="154" operator="notEqual">
      <formula>0</formula>
    </cfRule>
  </conditionalFormatting>
  <conditionalFormatting sqref="AX868:AX875">
    <cfRule type="cellIs" dxfId="152" priority="153" operator="notEqual">
      <formula>0</formula>
    </cfRule>
  </conditionalFormatting>
  <conditionalFormatting sqref="AX885:AX886">
    <cfRule type="cellIs" dxfId="151" priority="152" operator="notEqual">
      <formula>0</formula>
    </cfRule>
  </conditionalFormatting>
  <conditionalFormatting sqref="H13:L13">
    <cfRule type="cellIs" dxfId="150" priority="151" operator="notEqual">
      <formula>0</formula>
    </cfRule>
  </conditionalFormatting>
  <conditionalFormatting sqref="S76:T87 S89:T93 S14:T70 S72:T74">
    <cfRule type="cellIs" dxfId="149" priority="150" stopIfTrue="1" operator="lessThan">
      <formula>0</formula>
    </cfRule>
  </conditionalFormatting>
  <conditionalFormatting sqref="S94:T101">
    <cfRule type="cellIs" dxfId="148" priority="149" stopIfTrue="1" operator="lessThan">
      <formula>0</formula>
    </cfRule>
  </conditionalFormatting>
  <conditionalFormatting sqref="S103:T114">
    <cfRule type="cellIs" dxfId="147" priority="148" stopIfTrue="1" operator="lessThan">
      <formula>0</formula>
    </cfRule>
  </conditionalFormatting>
  <conditionalFormatting sqref="S116:T116">
    <cfRule type="cellIs" dxfId="146" priority="147" stopIfTrue="1" operator="lessThan">
      <formula>0</formula>
    </cfRule>
  </conditionalFormatting>
  <conditionalFormatting sqref="S156:T166 S152:T153 S150:T150 S124:T148 S120:T121 S118:T118 S176:T284">
    <cfRule type="cellIs" dxfId="145" priority="146" stopIfTrue="1" operator="lessThan">
      <formula>0</formula>
    </cfRule>
  </conditionalFormatting>
  <conditionalFormatting sqref="T286 S338:T382 S291:T292 T289:T290 S294:T335 T293">
    <cfRule type="cellIs" dxfId="144" priority="145" stopIfTrue="1" operator="lessThan">
      <formula>0</formula>
    </cfRule>
  </conditionalFormatting>
  <conditionalFormatting sqref="S336:T337">
    <cfRule type="cellIs" dxfId="143" priority="144" stopIfTrue="1" operator="lessThan">
      <formula>0</formula>
    </cfRule>
  </conditionalFormatting>
  <conditionalFormatting sqref="S384:T401">
    <cfRule type="cellIs" dxfId="142" priority="143" stopIfTrue="1" operator="lessThan">
      <formula>0</formula>
    </cfRule>
  </conditionalFormatting>
  <conditionalFormatting sqref="S410:T419 S566:T569 S450:T460 S448:T448 S444:T446 S421:T441 S561:T564 S556:T559 S550:T553 S534:T539 S525:T532 S509:T521 S503:T507 S495:T496 S484:T493 S467:T482">
    <cfRule type="cellIs" dxfId="141" priority="142" stopIfTrue="1" operator="lessThan">
      <formula>0</formula>
    </cfRule>
  </conditionalFormatting>
  <conditionalFormatting sqref="S571:T579 S592:T593 S588:T589">
    <cfRule type="cellIs" dxfId="140" priority="141" stopIfTrue="1" operator="lessThan">
      <formula>0</formula>
    </cfRule>
  </conditionalFormatting>
  <conditionalFormatting sqref="S581:T587 T580">
    <cfRule type="cellIs" dxfId="139" priority="140" stopIfTrue="1" operator="lessThan">
      <formula>0</formula>
    </cfRule>
  </conditionalFormatting>
  <conditionalFormatting sqref="S580">
    <cfRule type="cellIs" dxfId="138" priority="139" stopIfTrue="1" operator="lessThan">
      <formula>0</formula>
    </cfRule>
  </conditionalFormatting>
  <conditionalFormatting sqref="S628:T649 S651:T651 S753:T758 S739:T744 S734:T737 S722:T729 S716:T719 S695:T697 S693:T693 S686:T691 S683:T683 S679:T681 S815:T820 S811:T812 S803:T804 S796:T800 S792:T792 S788:T789 S768:T770 S764:T764 S602:T626 S653:T677">
    <cfRule type="cellIs" dxfId="137" priority="138" stopIfTrue="1" operator="lessThan">
      <formula>0</formula>
    </cfRule>
  </conditionalFormatting>
  <conditionalFormatting sqref="S832:T887">
    <cfRule type="cellIs" dxfId="136" priority="137" stopIfTrue="1" operator="lessThan">
      <formula>0</formula>
    </cfRule>
  </conditionalFormatting>
  <conditionalFormatting sqref="AG14:AH45">
    <cfRule type="cellIs" dxfId="135" priority="136" stopIfTrue="1" operator="lessThan">
      <formula>0</formula>
    </cfRule>
  </conditionalFormatting>
  <conditionalFormatting sqref="AG46:AH69">
    <cfRule type="cellIs" dxfId="134" priority="135" stopIfTrue="1" operator="lessThan">
      <formula>0</formula>
    </cfRule>
  </conditionalFormatting>
  <conditionalFormatting sqref="AG72:AH74 AG76:AH87 AG89:AH101">
    <cfRule type="cellIs" dxfId="133" priority="134" stopIfTrue="1" operator="lessThan">
      <formula>0</formula>
    </cfRule>
  </conditionalFormatting>
  <conditionalFormatting sqref="AG103:AH112">
    <cfRule type="cellIs" dxfId="132" priority="133" stopIfTrue="1" operator="lessThan">
      <formula>0</formula>
    </cfRule>
  </conditionalFormatting>
  <conditionalFormatting sqref="AG114:AH114">
    <cfRule type="cellIs" dxfId="131" priority="132" stopIfTrue="1" operator="lessThan">
      <formula>0</formula>
    </cfRule>
  </conditionalFormatting>
  <conditionalFormatting sqref="AG116:AH116">
    <cfRule type="cellIs" dxfId="130" priority="131" stopIfTrue="1" operator="lessThan">
      <formula>0</formula>
    </cfRule>
  </conditionalFormatting>
  <conditionalFormatting sqref="AG118:AH118 AG120:AH121 AG152:AH153 AG150:AH150 AG124:AH148 AG156:AH166 AG176:AH186 AG188:AH284">
    <cfRule type="cellIs" dxfId="129" priority="130" stopIfTrue="1" operator="lessThan">
      <formula>0</formula>
    </cfRule>
  </conditionalFormatting>
  <conditionalFormatting sqref="AG187:AH187">
    <cfRule type="cellIs" dxfId="128" priority="129" stopIfTrue="1" operator="lessThan">
      <formula>0</formula>
    </cfRule>
  </conditionalFormatting>
  <conditionalFormatting sqref="AG286:AH335 AG338:AH382">
    <cfRule type="cellIs" dxfId="127" priority="128" stopIfTrue="1" operator="lessThan">
      <formula>0</formula>
    </cfRule>
  </conditionalFormatting>
  <conditionalFormatting sqref="AG336:AH337">
    <cfRule type="cellIs" dxfId="126" priority="127" stopIfTrue="1" operator="lessThan">
      <formula>0</formula>
    </cfRule>
  </conditionalFormatting>
  <conditionalFormatting sqref="AG832:AH887">
    <cfRule type="cellIs" dxfId="125" priority="120" stopIfTrue="1" operator="lessThan">
      <formula>0</formula>
    </cfRule>
  </conditionalFormatting>
  <conditionalFormatting sqref="AG384:AH409">
    <cfRule type="cellIs" dxfId="124" priority="126" stopIfTrue="1" operator="lessThan">
      <formula>0</formula>
    </cfRule>
  </conditionalFormatting>
  <conditionalFormatting sqref="AG410:AH419 AG421:AH441 AG566:AH569 AG450:AH460 AG448:AH448 AG444:AH446 AG561:AH564 AG556:AH559 AG550:AH553 AG534:AH539 AG525:AH532 AG509:AH521 AG503:AH507 AG495:AH496 AG484:AH493 AG467:AH482">
    <cfRule type="cellIs" dxfId="123" priority="125" stopIfTrue="1" operator="lessThan">
      <formula>0</formula>
    </cfRule>
  </conditionalFormatting>
  <conditionalFormatting sqref="AG571:AH579 AG592:AH593 AG588:AH589">
    <cfRule type="cellIs" dxfId="122" priority="124" stopIfTrue="1" operator="lessThan">
      <formula>0</formula>
    </cfRule>
  </conditionalFormatting>
  <conditionalFormatting sqref="AG581:AH587 AH580">
    <cfRule type="cellIs" dxfId="121" priority="123" stopIfTrue="1" operator="lessThan">
      <formula>0</formula>
    </cfRule>
  </conditionalFormatting>
  <conditionalFormatting sqref="AG580">
    <cfRule type="cellIs" dxfId="120" priority="122" stopIfTrue="1" operator="lessThan">
      <formula>0</formula>
    </cfRule>
  </conditionalFormatting>
  <conditionalFormatting sqref="AG602:AH626 AG651:AH651 AG628:AH649 AG693:AH693 AG686:AH691 AG683:AH683 AG679:AH681 AG653:AH677 AG716:AH719 AG695:AH697 AG739:AH744 AG734:AH737 AG722:AH729 AG768:AH770 AG764:AH764 AG753:AH758 AG792:AH792 AG788:AH789 AG815:AH820 AG811:AH812 AG803:AH804 AG796:AH800">
    <cfRule type="cellIs" dxfId="119" priority="121" stopIfTrue="1" operator="lessThan">
      <formula>0</formula>
    </cfRule>
  </conditionalFormatting>
  <conditionalFormatting sqref="AR44:AT828">
    <cfRule type="cellIs" dxfId="118" priority="119" stopIfTrue="1" operator="notEqual">
      <formula>0</formula>
    </cfRule>
  </conditionalFormatting>
  <conditionalFormatting sqref="AR832:AT887">
    <cfRule type="cellIs" dxfId="117" priority="118" stopIfTrue="1" operator="notEqual">
      <formula>0</formula>
    </cfRule>
  </conditionalFormatting>
  <conditionalFormatting sqref="AP94:AP101 AO71:AO93">
    <cfRule type="cellIs" dxfId="116" priority="117" stopIfTrue="1" operator="lessThan">
      <formula>0</formula>
    </cfRule>
  </conditionalFormatting>
  <conditionalFormatting sqref="AP322">
    <cfRule type="cellIs" dxfId="115" priority="116" stopIfTrue="1" operator="lessThan">
      <formula>0</formula>
    </cfRule>
  </conditionalFormatting>
  <conditionalFormatting sqref="AP327:AP330">
    <cfRule type="cellIs" dxfId="114" priority="115" stopIfTrue="1" operator="lessThan">
      <formula>0</formula>
    </cfRule>
  </conditionalFormatting>
  <conditionalFormatting sqref="AP337">
    <cfRule type="cellIs" dxfId="113" priority="114" stopIfTrue="1" operator="lessThan">
      <formula>0</formula>
    </cfRule>
  </conditionalFormatting>
  <conditionalFormatting sqref="AP344:AP345">
    <cfRule type="cellIs" dxfId="112" priority="113" stopIfTrue="1" operator="lessThan">
      <formula>0</formula>
    </cfRule>
  </conditionalFormatting>
  <conditionalFormatting sqref="AP364:AP367">
    <cfRule type="cellIs" dxfId="111" priority="112" stopIfTrue="1" operator="lessThan">
      <formula>0</formula>
    </cfRule>
  </conditionalFormatting>
  <conditionalFormatting sqref="AP71:AP93">
    <cfRule type="cellIs" dxfId="110" priority="111" stopIfTrue="1" operator="lessThan">
      <formula>0</formula>
    </cfRule>
  </conditionalFormatting>
  <conditionalFormatting sqref="AO94:AO101">
    <cfRule type="cellIs" dxfId="109" priority="110" stopIfTrue="1" operator="lessThan">
      <formula>0</formula>
    </cfRule>
  </conditionalFormatting>
  <conditionalFormatting sqref="AO16:AP16 AO19:AO20 AP18 AO22 AP21 AO26:AO53 AP23 AO56:AO59 AP54:AP55 AO62:AO69 AO17">
    <cfRule type="cellIs" dxfId="108" priority="109" stopIfTrue="1" operator="lessThan">
      <formula>0</formula>
    </cfRule>
  </conditionalFormatting>
  <conditionalFormatting sqref="AO14:AO15">
    <cfRule type="cellIs" dxfId="107" priority="108" stopIfTrue="1" operator="lessThan">
      <formula>0</formula>
    </cfRule>
  </conditionalFormatting>
  <conditionalFormatting sqref="AO18">
    <cfRule type="cellIs" dxfId="106" priority="107" stopIfTrue="1" operator="lessThan">
      <formula>0</formula>
    </cfRule>
  </conditionalFormatting>
  <conditionalFormatting sqref="AO21">
    <cfRule type="cellIs" dxfId="105" priority="106" stopIfTrue="1" operator="lessThan">
      <formula>0</formula>
    </cfRule>
  </conditionalFormatting>
  <conditionalFormatting sqref="AO23:AO25">
    <cfRule type="cellIs" dxfId="104" priority="105" stopIfTrue="1" operator="lessThan">
      <formula>0</formula>
    </cfRule>
  </conditionalFormatting>
  <conditionalFormatting sqref="AO54:AO55">
    <cfRule type="cellIs" dxfId="103" priority="104" stopIfTrue="1" operator="lessThan">
      <formula>0</formula>
    </cfRule>
  </conditionalFormatting>
  <conditionalFormatting sqref="AO60:AO61">
    <cfRule type="cellIs" dxfId="102" priority="103" stopIfTrue="1" operator="lessThan">
      <formula>0</formula>
    </cfRule>
  </conditionalFormatting>
  <conditionalFormatting sqref="AP14:AP15">
    <cfRule type="cellIs" dxfId="101" priority="102" stopIfTrue="1" operator="lessThan">
      <formula>0</formula>
    </cfRule>
  </conditionalFormatting>
  <conditionalFormatting sqref="AP17">
    <cfRule type="cellIs" dxfId="100" priority="101" stopIfTrue="1" operator="lessThan">
      <formula>0</formula>
    </cfRule>
  </conditionalFormatting>
  <conditionalFormatting sqref="AP19:AP20">
    <cfRule type="cellIs" dxfId="99" priority="100" stopIfTrue="1" operator="lessThan">
      <formula>0</formula>
    </cfRule>
  </conditionalFormatting>
  <conditionalFormatting sqref="AP22">
    <cfRule type="cellIs" dxfId="98" priority="99" stopIfTrue="1" operator="lessThan">
      <formula>0</formula>
    </cfRule>
  </conditionalFormatting>
  <conditionalFormatting sqref="AP24:AP53">
    <cfRule type="cellIs" dxfId="97" priority="98" stopIfTrue="1" operator="lessThan">
      <formula>0</formula>
    </cfRule>
  </conditionalFormatting>
  <conditionalFormatting sqref="AP56:AP69">
    <cfRule type="cellIs" dxfId="96" priority="97" stopIfTrue="1" operator="lessThan">
      <formula>0</formula>
    </cfRule>
  </conditionalFormatting>
  <conditionalFormatting sqref="AP124 AO150 AP152:AP153 AP156:AP159 AP185 AP188:AP189 AO118:AP118 AO114 AP126 AO125 AP129 AO127:AO128 AP131 AO130 AP134 AO132:AO133 AP136:AP138 AO135 AP141 AO139:AO140 AP144:AP145 AO142:AO143 AP147:AP148 AO146 AP161:AP166 AO184 AO186 AP196 AO190 AP219 AO197 AP221 AO220 AP223 AO222 AP229:AP231 AO224:AO228 AP236 AO232:AO235 AP239:AP240 AO237:AO238 AP245:AP250 AO241:AO244 AP253:AP256 AO251:AO252 AP283 AO257:AO266 AO284 AO116 AO195">
    <cfRule type="cellIs" dxfId="95" priority="96" stopIfTrue="1" operator="lessThan">
      <formula>0</formula>
    </cfRule>
  </conditionalFormatting>
  <conditionalFormatting sqref="AO187">
    <cfRule type="cellIs" dxfId="94" priority="95" stopIfTrue="1" operator="lessThan">
      <formula>0</formula>
    </cfRule>
  </conditionalFormatting>
  <conditionalFormatting sqref="AP116">
    <cfRule type="cellIs" dxfId="93" priority="94" stopIfTrue="1" operator="lessThan">
      <formula>0</formula>
    </cfRule>
  </conditionalFormatting>
  <conditionalFormatting sqref="AP115">
    <cfRule type="cellIs" dxfId="92" priority="93" stopIfTrue="1" operator="lessThan">
      <formula>0</formula>
    </cfRule>
  </conditionalFormatting>
  <conditionalFormatting sqref="AP117">
    <cfRule type="cellIs" dxfId="91" priority="92" stopIfTrue="1" operator="lessThan">
      <formula>0</formula>
    </cfRule>
  </conditionalFormatting>
  <conditionalFormatting sqref="AP114">
    <cfRule type="cellIs" dxfId="90" priority="91" stopIfTrue="1" operator="lessThan">
      <formula>0</formula>
    </cfRule>
  </conditionalFormatting>
  <conditionalFormatting sqref="AP120:AP122">
    <cfRule type="cellIs" dxfId="89" priority="90" stopIfTrue="1" operator="lessThan">
      <formula>0</formula>
    </cfRule>
  </conditionalFormatting>
  <conditionalFormatting sqref="AP125">
    <cfRule type="cellIs" dxfId="88" priority="89" stopIfTrue="1" operator="lessThan">
      <formula>0</formula>
    </cfRule>
  </conditionalFormatting>
  <conditionalFormatting sqref="AP127:AP128">
    <cfRule type="cellIs" dxfId="87" priority="88" stopIfTrue="1" operator="lessThan">
      <formula>0</formula>
    </cfRule>
  </conditionalFormatting>
  <conditionalFormatting sqref="AP130">
    <cfRule type="cellIs" dxfId="86" priority="87" stopIfTrue="1" operator="lessThan">
      <formula>0</formula>
    </cfRule>
  </conditionalFormatting>
  <conditionalFormatting sqref="AP132:AP133">
    <cfRule type="cellIs" dxfId="85" priority="86" stopIfTrue="1" operator="lessThan">
      <formula>0</formula>
    </cfRule>
  </conditionalFormatting>
  <conditionalFormatting sqref="AP135">
    <cfRule type="cellIs" dxfId="84" priority="85" stopIfTrue="1" operator="lessThan">
      <formula>0</formula>
    </cfRule>
  </conditionalFormatting>
  <conditionalFormatting sqref="AP139:AP140">
    <cfRule type="cellIs" dxfId="83" priority="84" stopIfTrue="1" operator="lessThan">
      <formula>0</formula>
    </cfRule>
  </conditionalFormatting>
  <conditionalFormatting sqref="AP142:AP143">
    <cfRule type="cellIs" dxfId="82" priority="83" stopIfTrue="1" operator="lessThan">
      <formula>0</formula>
    </cfRule>
  </conditionalFormatting>
  <conditionalFormatting sqref="AP146">
    <cfRule type="cellIs" dxfId="81" priority="82" stopIfTrue="1" operator="lessThan">
      <formula>0</formula>
    </cfRule>
  </conditionalFormatting>
  <conditionalFormatting sqref="AP150:AP151">
    <cfRule type="cellIs" dxfId="80" priority="81" stopIfTrue="1" operator="lessThan">
      <formula>0</formula>
    </cfRule>
  </conditionalFormatting>
  <conditionalFormatting sqref="AP160">
    <cfRule type="cellIs" dxfId="79" priority="80" stopIfTrue="1" operator="lessThan">
      <formula>0</formula>
    </cfRule>
  </conditionalFormatting>
  <conditionalFormatting sqref="AP173:AP184">
    <cfRule type="cellIs" dxfId="78" priority="79" stopIfTrue="1" operator="lessThan">
      <formula>0</formula>
    </cfRule>
  </conditionalFormatting>
  <conditionalFormatting sqref="AP186:AP187">
    <cfRule type="cellIs" dxfId="77" priority="78" stopIfTrue="1" operator="lessThan">
      <formula>0</formula>
    </cfRule>
  </conditionalFormatting>
  <conditionalFormatting sqref="AP190:AP195">
    <cfRule type="cellIs" dxfId="76" priority="77" stopIfTrue="1" operator="lessThan">
      <formula>0</formula>
    </cfRule>
  </conditionalFormatting>
  <conditionalFormatting sqref="AP197:AP218">
    <cfRule type="cellIs" dxfId="75" priority="76" stopIfTrue="1" operator="lessThan">
      <formula>0</formula>
    </cfRule>
  </conditionalFormatting>
  <conditionalFormatting sqref="AP220">
    <cfRule type="cellIs" dxfId="74" priority="75" stopIfTrue="1" operator="lessThan">
      <formula>0</formula>
    </cfRule>
  </conditionalFormatting>
  <conditionalFormatting sqref="AP222">
    <cfRule type="cellIs" dxfId="73" priority="74" stopIfTrue="1" operator="lessThan">
      <formula>0</formula>
    </cfRule>
  </conditionalFormatting>
  <conditionalFormatting sqref="AP224:AP228">
    <cfRule type="cellIs" dxfId="72" priority="73" stopIfTrue="1" operator="lessThan">
      <formula>0</formula>
    </cfRule>
  </conditionalFormatting>
  <conditionalFormatting sqref="AP232:AP235">
    <cfRule type="cellIs" dxfId="71" priority="72" stopIfTrue="1" operator="lessThan">
      <formula>0</formula>
    </cfRule>
  </conditionalFormatting>
  <conditionalFormatting sqref="AP237:AP238">
    <cfRule type="cellIs" dxfId="70" priority="71" stopIfTrue="1" operator="lessThan">
      <formula>0</formula>
    </cfRule>
  </conditionalFormatting>
  <conditionalFormatting sqref="AP241:AP244">
    <cfRule type="cellIs" dxfId="69" priority="70" stopIfTrue="1" operator="lessThan">
      <formula>0</formula>
    </cfRule>
  </conditionalFormatting>
  <conditionalFormatting sqref="AP251:AP252">
    <cfRule type="cellIs" dxfId="68" priority="69" stopIfTrue="1" operator="lessThan">
      <formula>0</formula>
    </cfRule>
  </conditionalFormatting>
  <conditionalFormatting sqref="AP257:AP282">
    <cfRule type="cellIs" dxfId="67" priority="68" stopIfTrue="1" operator="lessThan">
      <formula>0</formula>
    </cfRule>
  </conditionalFormatting>
  <conditionalFormatting sqref="AP284">
    <cfRule type="cellIs" dxfId="66" priority="67" stopIfTrue="1" operator="lessThan">
      <formula>0</formula>
    </cfRule>
  </conditionalFormatting>
  <conditionalFormatting sqref="AO115">
    <cfRule type="cellIs" dxfId="65" priority="66" stopIfTrue="1" operator="lessThan">
      <formula>0</formula>
    </cfRule>
  </conditionalFormatting>
  <conditionalFormatting sqref="AO117">
    <cfRule type="cellIs" dxfId="64" priority="65" stopIfTrue="1" operator="lessThan">
      <formula>0</formula>
    </cfRule>
  </conditionalFormatting>
  <conditionalFormatting sqref="AO119:AO121">
    <cfRule type="cellIs" dxfId="63" priority="64" stopIfTrue="1" operator="lessThan">
      <formula>0</formula>
    </cfRule>
  </conditionalFormatting>
  <conditionalFormatting sqref="AO123:AO124">
    <cfRule type="cellIs" dxfId="62" priority="63" stopIfTrue="1" operator="lessThan">
      <formula>0</formula>
    </cfRule>
  </conditionalFormatting>
  <conditionalFormatting sqref="AO126">
    <cfRule type="cellIs" dxfId="61" priority="62" stopIfTrue="1" operator="lessThan">
      <formula>0</formula>
    </cfRule>
  </conditionalFormatting>
  <conditionalFormatting sqref="AO129">
    <cfRule type="cellIs" dxfId="60" priority="61" stopIfTrue="1" operator="lessThan">
      <formula>0</formula>
    </cfRule>
  </conditionalFormatting>
  <conditionalFormatting sqref="AO131">
    <cfRule type="cellIs" dxfId="59" priority="60" stopIfTrue="1" operator="lessThan">
      <formula>0</formula>
    </cfRule>
  </conditionalFormatting>
  <conditionalFormatting sqref="AO134">
    <cfRule type="cellIs" dxfId="58" priority="59" stopIfTrue="1" operator="lessThan">
      <formula>0</formula>
    </cfRule>
  </conditionalFormatting>
  <conditionalFormatting sqref="AO136:AO138">
    <cfRule type="cellIs" dxfId="57" priority="58" stopIfTrue="1" operator="lessThan">
      <formula>0</formula>
    </cfRule>
  </conditionalFormatting>
  <conditionalFormatting sqref="AO141">
    <cfRule type="cellIs" dxfId="56" priority="57" stopIfTrue="1" operator="lessThan">
      <formula>0</formula>
    </cfRule>
  </conditionalFormatting>
  <conditionalFormatting sqref="AO144:AO145">
    <cfRule type="cellIs" dxfId="55" priority="56" stopIfTrue="1" operator="lessThan">
      <formula>0</formula>
    </cfRule>
  </conditionalFormatting>
  <conditionalFormatting sqref="AO147:AO149">
    <cfRule type="cellIs" dxfId="54" priority="55" stopIfTrue="1" operator="lessThan">
      <formula>0</formula>
    </cfRule>
  </conditionalFormatting>
  <conditionalFormatting sqref="AO152:AO172">
    <cfRule type="cellIs" dxfId="53" priority="54" stopIfTrue="1" operator="lessThan">
      <formula>0</formula>
    </cfRule>
  </conditionalFormatting>
  <conditionalFormatting sqref="AO176:AO183">
    <cfRule type="cellIs" dxfId="52" priority="53" stopIfTrue="1" operator="lessThan">
      <formula>0</formula>
    </cfRule>
  </conditionalFormatting>
  <conditionalFormatting sqref="AO185">
    <cfRule type="cellIs" dxfId="51" priority="52" stopIfTrue="1" operator="lessThan">
      <formula>0</formula>
    </cfRule>
  </conditionalFormatting>
  <conditionalFormatting sqref="AO188:AO189">
    <cfRule type="cellIs" dxfId="50" priority="51" stopIfTrue="1" operator="lessThan">
      <formula>0</formula>
    </cfRule>
  </conditionalFormatting>
  <conditionalFormatting sqref="AO191:AO194">
    <cfRule type="cellIs" dxfId="49" priority="50" stopIfTrue="1" operator="lessThan">
      <formula>0</formula>
    </cfRule>
  </conditionalFormatting>
  <conditionalFormatting sqref="AO196">
    <cfRule type="cellIs" dxfId="48" priority="49" stopIfTrue="1" operator="lessThan">
      <formula>0</formula>
    </cfRule>
  </conditionalFormatting>
  <conditionalFormatting sqref="AO199:AO219">
    <cfRule type="cellIs" dxfId="47" priority="48" stopIfTrue="1" operator="lessThan">
      <formula>0</formula>
    </cfRule>
  </conditionalFormatting>
  <conditionalFormatting sqref="AO221">
    <cfRule type="cellIs" dxfId="46" priority="47" stopIfTrue="1" operator="lessThan">
      <formula>0</formula>
    </cfRule>
  </conditionalFormatting>
  <conditionalFormatting sqref="AO223">
    <cfRule type="cellIs" dxfId="45" priority="46" stopIfTrue="1" operator="lessThan">
      <formula>0</formula>
    </cfRule>
  </conditionalFormatting>
  <conditionalFormatting sqref="AO229:AO231">
    <cfRule type="cellIs" dxfId="44" priority="45" stopIfTrue="1" operator="lessThan">
      <formula>0</formula>
    </cfRule>
  </conditionalFormatting>
  <conditionalFormatting sqref="AO236">
    <cfRule type="cellIs" dxfId="43" priority="44" stopIfTrue="1" operator="lessThan">
      <formula>0</formula>
    </cfRule>
  </conditionalFormatting>
  <conditionalFormatting sqref="AO239:AO240">
    <cfRule type="cellIs" dxfId="42" priority="43" stopIfTrue="1" operator="lessThan">
      <formula>0</formula>
    </cfRule>
  </conditionalFormatting>
  <conditionalFormatting sqref="AO245:AO250">
    <cfRule type="cellIs" dxfId="41" priority="42" stopIfTrue="1" operator="lessThan">
      <formula>0</formula>
    </cfRule>
  </conditionalFormatting>
  <conditionalFormatting sqref="AO253:AO256">
    <cfRule type="cellIs" dxfId="40" priority="41" stopIfTrue="1" operator="lessThan">
      <formula>0</formula>
    </cfRule>
  </conditionalFormatting>
  <conditionalFormatting sqref="AO267:AO283">
    <cfRule type="cellIs" dxfId="39" priority="40" stopIfTrue="1" operator="lessThan">
      <formula>0</formula>
    </cfRule>
  </conditionalFormatting>
  <conditionalFormatting sqref="Z915">
    <cfRule type="cellIs" dxfId="38" priority="39" stopIfTrue="1" operator="notEqual">
      <formula>"O K"</formula>
    </cfRule>
  </conditionalFormatting>
  <conditionalFormatting sqref="AA915">
    <cfRule type="cellIs" dxfId="37" priority="38" stopIfTrue="1" operator="notEqual">
      <formula>"O K"</formula>
    </cfRule>
  </conditionalFormatting>
  <conditionalFormatting sqref="S287:T287">
    <cfRule type="cellIs" dxfId="36" priority="37" stopIfTrue="1" operator="lessThan">
      <formula>0</formula>
    </cfRule>
  </conditionalFormatting>
  <conditionalFormatting sqref="S288:T288">
    <cfRule type="cellIs" dxfId="35" priority="36" stopIfTrue="1" operator="lessThan">
      <formula>0</formula>
    </cfRule>
  </conditionalFormatting>
  <conditionalFormatting sqref="Q286">
    <cfRule type="cellIs" dxfId="34" priority="35" stopIfTrue="1" operator="lessThan">
      <formula>0</formula>
    </cfRule>
  </conditionalFormatting>
  <conditionalFormatting sqref="R286">
    <cfRule type="cellIs" dxfId="33" priority="34" stopIfTrue="1" operator="lessThan">
      <formula>0</formula>
    </cfRule>
  </conditionalFormatting>
  <conditionalFormatting sqref="O289:P290">
    <cfRule type="cellIs" dxfId="32" priority="33" stopIfTrue="1" operator="lessThan">
      <formula>0</formula>
    </cfRule>
  </conditionalFormatting>
  <conditionalFormatting sqref="Q289:Q290">
    <cfRule type="cellIs" dxfId="31" priority="32" stopIfTrue="1" operator="lessThan">
      <formula>0</formula>
    </cfRule>
  </conditionalFormatting>
  <conditionalFormatting sqref="R289:R290">
    <cfRule type="cellIs" dxfId="30" priority="31" stopIfTrue="1" operator="lessThan">
      <formula>0</formula>
    </cfRule>
  </conditionalFormatting>
  <conditionalFormatting sqref="O293:P293">
    <cfRule type="cellIs" dxfId="29" priority="30" stopIfTrue="1" operator="lessThan">
      <formula>0</formula>
    </cfRule>
  </conditionalFormatting>
  <conditionalFormatting sqref="Q293">
    <cfRule type="cellIs" dxfId="28" priority="29" stopIfTrue="1" operator="lessThan">
      <formula>0</formula>
    </cfRule>
  </conditionalFormatting>
  <conditionalFormatting sqref="R293">
    <cfRule type="cellIs" dxfId="27" priority="28" stopIfTrue="1" operator="lessThan">
      <formula>0</formula>
    </cfRule>
  </conditionalFormatting>
  <conditionalFormatting sqref="P640">
    <cfRule type="cellIs" dxfId="26" priority="27" stopIfTrue="1" operator="lessThan">
      <formula>0</formula>
    </cfRule>
  </conditionalFormatting>
  <conditionalFormatting sqref="Q640">
    <cfRule type="cellIs" dxfId="25" priority="26" stopIfTrue="1" operator="lessThan">
      <formula>0</formula>
    </cfRule>
  </conditionalFormatting>
  <conditionalFormatting sqref="R640">
    <cfRule type="cellIs" dxfId="24" priority="25" stopIfTrue="1" operator="lessThan">
      <formula>0</formula>
    </cfRule>
  </conditionalFormatting>
  <conditionalFormatting sqref="O640">
    <cfRule type="cellIs" dxfId="23" priority="24" stopIfTrue="1" operator="lessThan">
      <formula>0</formula>
    </cfRule>
  </conditionalFormatting>
  <conditionalFormatting sqref="P667">
    <cfRule type="cellIs" dxfId="22" priority="23" stopIfTrue="1" operator="lessThan">
      <formula>0</formula>
    </cfRule>
  </conditionalFormatting>
  <conditionalFormatting sqref="Q667">
    <cfRule type="cellIs" dxfId="21" priority="22" stopIfTrue="1" operator="lessThan">
      <formula>0</formula>
    </cfRule>
  </conditionalFormatting>
  <conditionalFormatting sqref="R667">
    <cfRule type="cellIs" dxfId="20" priority="21" stopIfTrue="1" operator="lessThan">
      <formula>0</formula>
    </cfRule>
  </conditionalFormatting>
  <conditionalFormatting sqref="O667">
    <cfRule type="cellIs" dxfId="19" priority="20" stopIfTrue="1" operator="lessThan">
      <formula>0</formula>
    </cfRule>
  </conditionalFormatting>
  <conditionalFormatting sqref="S286">
    <cfRule type="cellIs" dxfId="18" priority="19" stopIfTrue="1" operator="lessThan">
      <formula>0</formula>
    </cfRule>
  </conditionalFormatting>
  <conditionalFormatting sqref="S289:S290">
    <cfRule type="cellIs" dxfId="17" priority="18" stopIfTrue="1" operator="lessThan">
      <formula>0</formula>
    </cfRule>
  </conditionalFormatting>
  <conditionalFormatting sqref="S293">
    <cfRule type="cellIs" dxfId="16" priority="17" stopIfTrue="1" operator="lessThan">
      <formula>0</formula>
    </cfRule>
  </conditionalFormatting>
  <conditionalFormatting sqref="AV198">
    <cfRule type="cellIs" dxfId="15" priority="16" operator="notEqual">
      <formula>0</formula>
    </cfRule>
  </conditionalFormatting>
  <conditionalFormatting sqref="AV197">
    <cfRule type="cellIs" dxfId="14" priority="15" operator="notEqual">
      <formula>0</formula>
    </cfRule>
  </conditionalFormatting>
  <conditionalFormatting sqref="AP287:AP288">
    <cfRule type="cellIs" dxfId="13" priority="14" stopIfTrue="1" operator="lessThan">
      <formula>0</formula>
    </cfRule>
  </conditionalFormatting>
  <conditionalFormatting sqref="AP286">
    <cfRule type="cellIs" dxfId="12" priority="13" stopIfTrue="1" operator="lessThan">
      <formula>0</formula>
    </cfRule>
  </conditionalFormatting>
  <conditionalFormatting sqref="AV288">
    <cfRule type="cellIs" dxfId="11" priority="12" operator="notEqual">
      <formula>0</formula>
    </cfRule>
  </conditionalFormatting>
  <conditionalFormatting sqref="AV667">
    <cfRule type="cellIs" dxfId="10" priority="10" operator="equal">
      <formula>1</formula>
    </cfRule>
    <cfRule type="cellIs" dxfId="9" priority="11" operator="notEqual">
      <formula>0</formula>
    </cfRule>
  </conditionalFormatting>
  <conditionalFormatting sqref="AV289:AV290">
    <cfRule type="cellIs" dxfId="8" priority="9" operator="notEqual">
      <formula>0</formula>
    </cfRule>
  </conditionalFormatting>
  <conditionalFormatting sqref="AV293">
    <cfRule type="cellIs" dxfId="7" priority="8" operator="notEqual">
      <formula>0</formula>
    </cfRule>
  </conditionalFormatting>
  <conditionalFormatting sqref="AO198">
    <cfRule type="cellIs" dxfId="6" priority="7" stopIfTrue="1" operator="lessThan">
      <formula>0</formula>
    </cfRule>
  </conditionalFormatting>
  <conditionalFormatting sqref="R117">
    <cfRule type="cellIs" dxfId="5" priority="6" stopIfTrue="1" operator="lessThan">
      <formula>0</formula>
    </cfRule>
  </conditionalFormatting>
  <conditionalFormatting sqref="R116">
    <cfRule type="cellIs" dxfId="4" priority="5" stopIfTrue="1" operator="lessThan">
      <formula>0</formula>
    </cfRule>
  </conditionalFormatting>
  <conditionalFormatting sqref="AF115">
    <cfRule type="cellIs" dxfId="3" priority="4" stopIfTrue="1" operator="lessThan">
      <formula>0</formula>
    </cfRule>
  </conditionalFormatting>
  <conditionalFormatting sqref="AF114">
    <cfRule type="cellIs" dxfId="2" priority="3" stopIfTrue="1" operator="lessThan">
      <formula>0</formula>
    </cfRule>
  </conditionalFormatting>
  <conditionalFormatting sqref="AF117">
    <cfRule type="cellIs" dxfId="1" priority="2" stopIfTrue="1" operator="lessThan">
      <formula>0</formula>
    </cfRule>
  </conditionalFormatting>
  <conditionalFormatting sqref="AF116">
    <cfRule type="cellIs" dxfId="0" priority="1" stopIfTrue="1" operator="lessThan">
      <formula>0</formula>
    </cfRule>
  </conditionalFormatting>
  <dataValidations count="2">
    <dataValidation type="whole" allowBlank="1" showInputMessage="1" showErrorMessage="1" sqref="D4 IZ4 SV4 ACR4 AMN4 AWJ4 BGF4 BQB4 BZX4 CJT4 CTP4 DDL4 DNH4 DXD4 EGZ4 EQV4 FAR4 FKN4 FUJ4 GEF4 GOB4 GXX4 HHT4 HRP4 IBL4 ILH4 IVD4 JEZ4 JOV4 JYR4 KIN4 KSJ4 LCF4 LMB4 LVX4 MFT4 MPP4 MZL4 NJH4 NTD4 OCZ4 OMV4 OWR4 PGN4 PQJ4 QAF4 QKB4 QTX4 RDT4 RNP4 RXL4 SHH4 SRD4 TAZ4 TKV4 TUR4 UEN4 UOJ4 UYF4 VIB4 VRX4 WBT4 WLP4 WVL4 D65540 IZ65540 SV65540 ACR65540 AMN65540 AWJ65540 BGF65540 BQB65540 BZX65540 CJT65540 CTP65540 DDL65540 DNH65540 DXD65540 EGZ65540 EQV65540 FAR65540 FKN65540 FUJ65540 GEF65540 GOB65540 GXX65540 HHT65540 HRP65540 IBL65540 ILH65540 IVD65540 JEZ65540 JOV65540 JYR65540 KIN65540 KSJ65540 LCF65540 LMB65540 LVX65540 MFT65540 MPP65540 MZL65540 NJH65540 NTD65540 OCZ65540 OMV65540 OWR65540 PGN65540 PQJ65540 QAF65540 QKB65540 QTX65540 RDT65540 RNP65540 RXL65540 SHH65540 SRD65540 TAZ65540 TKV65540 TUR65540 UEN65540 UOJ65540 UYF65540 VIB65540 VRX65540 WBT65540 WLP65540 WVL65540 D131076 IZ131076 SV131076 ACR131076 AMN131076 AWJ131076 BGF131076 BQB131076 BZX131076 CJT131076 CTP131076 DDL131076 DNH131076 DXD131076 EGZ131076 EQV131076 FAR131076 FKN131076 FUJ131076 GEF131076 GOB131076 GXX131076 HHT131076 HRP131076 IBL131076 ILH131076 IVD131076 JEZ131076 JOV131076 JYR131076 KIN131076 KSJ131076 LCF131076 LMB131076 LVX131076 MFT131076 MPP131076 MZL131076 NJH131076 NTD131076 OCZ131076 OMV131076 OWR131076 PGN131076 PQJ131076 QAF131076 QKB131076 QTX131076 RDT131076 RNP131076 RXL131076 SHH131076 SRD131076 TAZ131076 TKV131076 TUR131076 UEN131076 UOJ131076 UYF131076 VIB131076 VRX131076 WBT131076 WLP131076 WVL131076 D196612 IZ196612 SV196612 ACR196612 AMN196612 AWJ196612 BGF196612 BQB196612 BZX196612 CJT196612 CTP196612 DDL196612 DNH196612 DXD196612 EGZ196612 EQV196612 FAR196612 FKN196612 FUJ196612 GEF196612 GOB196612 GXX196612 HHT196612 HRP196612 IBL196612 ILH196612 IVD196612 JEZ196612 JOV196612 JYR196612 KIN196612 KSJ196612 LCF196612 LMB196612 LVX196612 MFT196612 MPP196612 MZL196612 NJH196612 NTD196612 OCZ196612 OMV196612 OWR196612 PGN196612 PQJ196612 QAF196612 QKB196612 QTX196612 RDT196612 RNP196612 RXL196612 SHH196612 SRD196612 TAZ196612 TKV196612 TUR196612 UEN196612 UOJ196612 UYF196612 VIB196612 VRX196612 WBT196612 WLP196612 WVL196612 D262148 IZ262148 SV262148 ACR262148 AMN262148 AWJ262148 BGF262148 BQB262148 BZX262148 CJT262148 CTP262148 DDL262148 DNH262148 DXD262148 EGZ262148 EQV262148 FAR262148 FKN262148 FUJ262148 GEF262148 GOB262148 GXX262148 HHT262148 HRP262148 IBL262148 ILH262148 IVD262148 JEZ262148 JOV262148 JYR262148 KIN262148 KSJ262148 LCF262148 LMB262148 LVX262148 MFT262148 MPP262148 MZL262148 NJH262148 NTD262148 OCZ262148 OMV262148 OWR262148 PGN262148 PQJ262148 QAF262148 QKB262148 QTX262148 RDT262148 RNP262148 RXL262148 SHH262148 SRD262148 TAZ262148 TKV262148 TUR262148 UEN262148 UOJ262148 UYF262148 VIB262148 VRX262148 WBT262148 WLP262148 WVL262148 D327684 IZ327684 SV327684 ACR327684 AMN327684 AWJ327684 BGF327684 BQB327684 BZX327684 CJT327684 CTP327684 DDL327684 DNH327684 DXD327684 EGZ327684 EQV327684 FAR327684 FKN327684 FUJ327684 GEF327684 GOB327684 GXX327684 HHT327684 HRP327684 IBL327684 ILH327684 IVD327684 JEZ327684 JOV327684 JYR327684 KIN327684 KSJ327684 LCF327684 LMB327684 LVX327684 MFT327684 MPP327684 MZL327684 NJH327684 NTD327684 OCZ327684 OMV327684 OWR327684 PGN327684 PQJ327684 QAF327684 QKB327684 QTX327684 RDT327684 RNP327684 RXL327684 SHH327684 SRD327684 TAZ327684 TKV327684 TUR327684 UEN327684 UOJ327684 UYF327684 VIB327684 VRX327684 WBT327684 WLP327684 WVL327684 D393220 IZ393220 SV393220 ACR393220 AMN393220 AWJ393220 BGF393220 BQB393220 BZX393220 CJT393220 CTP393220 DDL393220 DNH393220 DXD393220 EGZ393220 EQV393220 FAR393220 FKN393220 FUJ393220 GEF393220 GOB393220 GXX393220 HHT393220 HRP393220 IBL393220 ILH393220 IVD393220 JEZ393220 JOV393220 JYR393220 KIN393220 KSJ393220 LCF393220 LMB393220 LVX393220 MFT393220 MPP393220 MZL393220 NJH393220 NTD393220 OCZ393220 OMV393220 OWR393220 PGN393220 PQJ393220 QAF393220 QKB393220 QTX393220 RDT393220 RNP393220 RXL393220 SHH393220 SRD393220 TAZ393220 TKV393220 TUR393220 UEN393220 UOJ393220 UYF393220 VIB393220 VRX393220 WBT393220 WLP393220 WVL393220 D458756 IZ458756 SV458756 ACR458756 AMN458756 AWJ458756 BGF458756 BQB458756 BZX458756 CJT458756 CTP458756 DDL458756 DNH458756 DXD458756 EGZ458756 EQV458756 FAR458756 FKN458756 FUJ458756 GEF458756 GOB458756 GXX458756 HHT458756 HRP458756 IBL458756 ILH458756 IVD458756 JEZ458756 JOV458756 JYR458756 KIN458756 KSJ458756 LCF458756 LMB458756 LVX458756 MFT458756 MPP458756 MZL458756 NJH458756 NTD458756 OCZ458756 OMV458756 OWR458756 PGN458756 PQJ458756 QAF458756 QKB458756 QTX458756 RDT458756 RNP458756 RXL458756 SHH458756 SRD458756 TAZ458756 TKV458756 TUR458756 UEN458756 UOJ458756 UYF458756 VIB458756 VRX458756 WBT458756 WLP458756 WVL458756 D524292 IZ524292 SV524292 ACR524292 AMN524292 AWJ524292 BGF524292 BQB524292 BZX524292 CJT524292 CTP524292 DDL524292 DNH524292 DXD524292 EGZ524292 EQV524292 FAR524292 FKN524292 FUJ524292 GEF524292 GOB524292 GXX524292 HHT524292 HRP524292 IBL524292 ILH524292 IVD524292 JEZ524292 JOV524292 JYR524292 KIN524292 KSJ524292 LCF524292 LMB524292 LVX524292 MFT524292 MPP524292 MZL524292 NJH524292 NTD524292 OCZ524292 OMV524292 OWR524292 PGN524292 PQJ524292 QAF524292 QKB524292 QTX524292 RDT524292 RNP524292 RXL524292 SHH524292 SRD524292 TAZ524292 TKV524292 TUR524292 UEN524292 UOJ524292 UYF524292 VIB524292 VRX524292 WBT524292 WLP524292 WVL524292 D589828 IZ589828 SV589828 ACR589828 AMN589828 AWJ589828 BGF589828 BQB589828 BZX589828 CJT589828 CTP589828 DDL589828 DNH589828 DXD589828 EGZ589828 EQV589828 FAR589828 FKN589828 FUJ589828 GEF589828 GOB589828 GXX589828 HHT589828 HRP589828 IBL589828 ILH589828 IVD589828 JEZ589828 JOV589828 JYR589828 KIN589828 KSJ589828 LCF589828 LMB589828 LVX589828 MFT589828 MPP589828 MZL589828 NJH589828 NTD589828 OCZ589828 OMV589828 OWR589828 PGN589828 PQJ589828 QAF589828 QKB589828 QTX589828 RDT589828 RNP589828 RXL589828 SHH589828 SRD589828 TAZ589828 TKV589828 TUR589828 UEN589828 UOJ589828 UYF589828 VIB589828 VRX589828 WBT589828 WLP589828 WVL589828 D655364 IZ655364 SV655364 ACR655364 AMN655364 AWJ655364 BGF655364 BQB655364 BZX655364 CJT655364 CTP655364 DDL655364 DNH655364 DXD655364 EGZ655364 EQV655364 FAR655364 FKN655364 FUJ655364 GEF655364 GOB655364 GXX655364 HHT655364 HRP655364 IBL655364 ILH655364 IVD655364 JEZ655364 JOV655364 JYR655364 KIN655364 KSJ655364 LCF655364 LMB655364 LVX655364 MFT655364 MPP655364 MZL655364 NJH655364 NTD655364 OCZ655364 OMV655364 OWR655364 PGN655364 PQJ655364 QAF655364 QKB655364 QTX655364 RDT655364 RNP655364 RXL655364 SHH655364 SRD655364 TAZ655364 TKV655364 TUR655364 UEN655364 UOJ655364 UYF655364 VIB655364 VRX655364 WBT655364 WLP655364 WVL655364 D720900 IZ720900 SV720900 ACR720900 AMN720900 AWJ720900 BGF720900 BQB720900 BZX720900 CJT720900 CTP720900 DDL720900 DNH720900 DXD720900 EGZ720900 EQV720900 FAR720900 FKN720900 FUJ720900 GEF720900 GOB720900 GXX720900 HHT720900 HRP720900 IBL720900 ILH720900 IVD720900 JEZ720900 JOV720900 JYR720900 KIN720900 KSJ720900 LCF720900 LMB720900 LVX720900 MFT720900 MPP720900 MZL720900 NJH720900 NTD720900 OCZ720900 OMV720900 OWR720900 PGN720900 PQJ720900 QAF720900 QKB720900 QTX720900 RDT720900 RNP720900 RXL720900 SHH720900 SRD720900 TAZ720900 TKV720900 TUR720900 UEN720900 UOJ720900 UYF720900 VIB720900 VRX720900 WBT720900 WLP720900 WVL720900 D786436 IZ786436 SV786436 ACR786436 AMN786436 AWJ786436 BGF786436 BQB786436 BZX786436 CJT786436 CTP786436 DDL786436 DNH786436 DXD786436 EGZ786436 EQV786436 FAR786436 FKN786436 FUJ786436 GEF786436 GOB786436 GXX786436 HHT786436 HRP786436 IBL786436 ILH786436 IVD786436 JEZ786436 JOV786436 JYR786436 KIN786436 KSJ786436 LCF786436 LMB786436 LVX786436 MFT786436 MPP786436 MZL786436 NJH786436 NTD786436 OCZ786436 OMV786436 OWR786436 PGN786436 PQJ786436 QAF786436 QKB786436 QTX786436 RDT786436 RNP786436 RXL786436 SHH786436 SRD786436 TAZ786436 TKV786436 TUR786436 UEN786436 UOJ786436 UYF786436 VIB786436 VRX786436 WBT786436 WLP786436 WVL786436 D851972 IZ851972 SV851972 ACR851972 AMN851972 AWJ851972 BGF851972 BQB851972 BZX851972 CJT851972 CTP851972 DDL851972 DNH851972 DXD851972 EGZ851972 EQV851972 FAR851972 FKN851972 FUJ851972 GEF851972 GOB851972 GXX851972 HHT851972 HRP851972 IBL851972 ILH851972 IVD851972 JEZ851972 JOV851972 JYR851972 KIN851972 KSJ851972 LCF851972 LMB851972 LVX851972 MFT851972 MPP851972 MZL851972 NJH851972 NTD851972 OCZ851972 OMV851972 OWR851972 PGN851972 PQJ851972 QAF851972 QKB851972 QTX851972 RDT851972 RNP851972 RXL851972 SHH851972 SRD851972 TAZ851972 TKV851972 TUR851972 UEN851972 UOJ851972 UYF851972 VIB851972 VRX851972 WBT851972 WLP851972 WVL851972 D917508 IZ917508 SV917508 ACR917508 AMN917508 AWJ917508 BGF917508 BQB917508 BZX917508 CJT917508 CTP917508 DDL917508 DNH917508 DXD917508 EGZ917508 EQV917508 FAR917508 FKN917508 FUJ917508 GEF917508 GOB917508 GXX917508 HHT917508 HRP917508 IBL917508 ILH917508 IVD917508 JEZ917508 JOV917508 JYR917508 KIN917508 KSJ917508 LCF917508 LMB917508 LVX917508 MFT917508 MPP917508 MZL917508 NJH917508 NTD917508 OCZ917508 OMV917508 OWR917508 PGN917508 PQJ917508 QAF917508 QKB917508 QTX917508 RDT917508 RNP917508 RXL917508 SHH917508 SRD917508 TAZ917508 TKV917508 TUR917508 UEN917508 UOJ917508 UYF917508 VIB917508 VRX917508 WBT917508 WLP917508 WVL917508 D983044 IZ983044 SV983044 ACR983044 AMN983044 AWJ983044 BGF983044 BQB983044 BZX983044 CJT983044 CTP983044 DDL983044 DNH983044 DXD983044 EGZ983044 EQV983044 FAR983044 FKN983044 FUJ983044 GEF983044 GOB983044 GXX983044 HHT983044 HRP983044 IBL983044 ILH983044 IVD983044 JEZ983044 JOV983044 JYR983044 KIN983044 KSJ983044 LCF983044 LMB983044 LVX983044 MFT983044 MPP983044 MZL983044 NJH983044 NTD983044 OCZ983044 OMV983044 OWR983044 PGN983044 PQJ983044 QAF983044 QKB983044 QTX983044 RDT983044 RNP983044 RXL983044 SHH983044 SRD983044 TAZ983044 TKV983044 TUR983044 UEN983044 UOJ983044 UYF983044 VIB983044 VRX983044 WBT983044 WLP983044 WVL983044">
      <formula1>1</formula1>
      <formula2>9999999999999990</formula2>
    </dataValidation>
    <dataValidation type="list" allowBlank="1" showInputMessage="1" showErrorMessage="1" sqref="H12:K12 JD12:JG12 SZ12:TC12 ACV12:ACY12 AMR12:AMU12 AWN12:AWQ12 BGJ12:BGM12 BQF12:BQI12 CAB12:CAE12 CJX12:CKA12 CTT12:CTW12 DDP12:DDS12 DNL12:DNO12 DXH12:DXK12 EHD12:EHG12 EQZ12:ERC12 FAV12:FAY12 FKR12:FKU12 FUN12:FUQ12 GEJ12:GEM12 GOF12:GOI12 GYB12:GYE12 HHX12:HIA12 HRT12:HRW12 IBP12:IBS12 ILL12:ILO12 IVH12:IVK12 JFD12:JFG12 JOZ12:JPC12 JYV12:JYY12 KIR12:KIU12 KSN12:KSQ12 LCJ12:LCM12 LMF12:LMI12 LWB12:LWE12 MFX12:MGA12 MPT12:MPW12 MZP12:MZS12 NJL12:NJO12 NTH12:NTK12 ODD12:ODG12 OMZ12:ONC12 OWV12:OWY12 PGR12:PGU12 PQN12:PQQ12 QAJ12:QAM12 QKF12:QKI12 QUB12:QUE12 RDX12:REA12 RNT12:RNW12 RXP12:RXS12 SHL12:SHO12 SRH12:SRK12 TBD12:TBG12 TKZ12:TLC12 TUV12:TUY12 UER12:UEU12 UON12:UOQ12 UYJ12:UYM12 VIF12:VII12 VSB12:VSE12 WBX12:WCA12 WLT12:WLW12 WVP12:WVS12 H65548:K65548 JD65548:JG65548 SZ65548:TC65548 ACV65548:ACY65548 AMR65548:AMU65548 AWN65548:AWQ65548 BGJ65548:BGM65548 BQF65548:BQI65548 CAB65548:CAE65548 CJX65548:CKA65548 CTT65548:CTW65548 DDP65548:DDS65548 DNL65548:DNO65548 DXH65548:DXK65548 EHD65548:EHG65548 EQZ65548:ERC65548 FAV65548:FAY65548 FKR65548:FKU65548 FUN65548:FUQ65548 GEJ65548:GEM65548 GOF65548:GOI65548 GYB65548:GYE65548 HHX65548:HIA65548 HRT65548:HRW65548 IBP65548:IBS65548 ILL65548:ILO65548 IVH65548:IVK65548 JFD65548:JFG65548 JOZ65548:JPC65548 JYV65548:JYY65548 KIR65548:KIU65548 KSN65548:KSQ65548 LCJ65548:LCM65548 LMF65548:LMI65548 LWB65548:LWE65548 MFX65548:MGA65548 MPT65548:MPW65548 MZP65548:MZS65548 NJL65548:NJO65548 NTH65548:NTK65548 ODD65548:ODG65548 OMZ65548:ONC65548 OWV65548:OWY65548 PGR65548:PGU65548 PQN65548:PQQ65548 QAJ65548:QAM65548 QKF65548:QKI65548 QUB65548:QUE65548 RDX65548:REA65548 RNT65548:RNW65548 RXP65548:RXS65548 SHL65548:SHO65548 SRH65548:SRK65548 TBD65548:TBG65548 TKZ65548:TLC65548 TUV65548:TUY65548 UER65548:UEU65548 UON65548:UOQ65548 UYJ65548:UYM65548 VIF65548:VII65548 VSB65548:VSE65548 WBX65548:WCA65548 WLT65548:WLW65548 WVP65548:WVS65548 H131084:K131084 JD131084:JG131084 SZ131084:TC131084 ACV131084:ACY131084 AMR131084:AMU131084 AWN131084:AWQ131084 BGJ131084:BGM131084 BQF131084:BQI131084 CAB131084:CAE131084 CJX131084:CKA131084 CTT131084:CTW131084 DDP131084:DDS131084 DNL131084:DNO131084 DXH131084:DXK131084 EHD131084:EHG131084 EQZ131084:ERC131084 FAV131084:FAY131084 FKR131084:FKU131084 FUN131084:FUQ131084 GEJ131084:GEM131084 GOF131084:GOI131084 GYB131084:GYE131084 HHX131084:HIA131084 HRT131084:HRW131084 IBP131084:IBS131084 ILL131084:ILO131084 IVH131084:IVK131084 JFD131084:JFG131084 JOZ131084:JPC131084 JYV131084:JYY131084 KIR131084:KIU131084 KSN131084:KSQ131084 LCJ131084:LCM131084 LMF131084:LMI131084 LWB131084:LWE131084 MFX131084:MGA131084 MPT131084:MPW131084 MZP131084:MZS131084 NJL131084:NJO131084 NTH131084:NTK131084 ODD131084:ODG131084 OMZ131084:ONC131084 OWV131084:OWY131084 PGR131084:PGU131084 PQN131084:PQQ131084 QAJ131084:QAM131084 QKF131084:QKI131084 QUB131084:QUE131084 RDX131084:REA131084 RNT131084:RNW131084 RXP131084:RXS131084 SHL131084:SHO131084 SRH131084:SRK131084 TBD131084:TBG131084 TKZ131084:TLC131084 TUV131084:TUY131084 UER131084:UEU131084 UON131084:UOQ131084 UYJ131084:UYM131084 VIF131084:VII131084 VSB131084:VSE131084 WBX131084:WCA131084 WLT131084:WLW131084 WVP131084:WVS131084 H196620:K196620 JD196620:JG196620 SZ196620:TC196620 ACV196620:ACY196620 AMR196620:AMU196620 AWN196620:AWQ196620 BGJ196620:BGM196620 BQF196620:BQI196620 CAB196620:CAE196620 CJX196620:CKA196620 CTT196620:CTW196620 DDP196620:DDS196620 DNL196620:DNO196620 DXH196620:DXK196620 EHD196620:EHG196620 EQZ196620:ERC196620 FAV196620:FAY196620 FKR196620:FKU196620 FUN196620:FUQ196620 GEJ196620:GEM196620 GOF196620:GOI196620 GYB196620:GYE196620 HHX196620:HIA196620 HRT196620:HRW196620 IBP196620:IBS196620 ILL196620:ILO196620 IVH196620:IVK196620 JFD196620:JFG196620 JOZ196620:JPC196620 JYV196620:JYY196620 KIR196620:KIU196620 KSN196620:KSQ196620 LCJ196620:LCM196620 LMF196620:LMI196620 LWB196620:LWE196620 MFX196620:MGA196620 MPT196620:MPW196620 MZP196620:MZS196620 NJL196620:NJO196620 NTH196620:NTK196620 ODD196620:ODG196620 OMZ196620:ONC196620 OWV196620:OWY196620 PGR196620:PGU196620 PQN196620:PQQ196620 QAJ196620:QAM196620 QKF196620:QKI196620 QUB196620:QUE196620 RDX196620:REA196620 RNT196620:RNW196620 RXP196620:RXS196620 SHL196620:SHO196620 SRH196620:SRK196620 TBD196620:TBG196620 TKZ196620:TLC196620 TUV196620:TUY196620 UER196620:UEU196620 UON196620:UOQ196620 UYJ196620:UYM196620 VIF196620:VII196620 VSB196620:VSE196620 WBX196620:WCA196620 WLT196620:WLW196620 WVP196620:WVS196620 H262156:K262156 JD262156:JG262156 SZ262156:TC262156 ACV262156:ACY262156 AMR262156:AMU262156 AWN262156:AWQ262156 BGJ262156:BGM262156 BQF262156:BQI262156 CAB262156:CAE262156 CJX262156:CKA262156 CTT262156:CTW262156 DDP262156:DDS262156 DNL262156:DNO262156 DXH262156:DXK262156 EHD262156:EHG262156 EQZ262156:ERC262156 FAV262156:FAY262156 FKR262156:FKU262156 FUN262156:FUQ262156 GEJ262156:GEM262156 GOF262156:GOI262156 GYB262156:GYE262156 HHX262156:HIA262156 HRT262156:HRW262156 IBP262156:IBS262156 ILL262156:ILO262156 IVH262156:IVK262156 JFD262156:JFG262156 JOZ262156:JPC262156 JYV262156:JYY262156 KIR262156:KIU262156 KSN262156:KSQ262156 LCJ262156:LCM262156 LMF262156:LMI262156 LWB262156:LWE262156 MFX262156:MGA262156 MPT262156:MPW262156 MZP262156:MZS262156 NJL262156:NJO262156 NTH262156:NTK262156 ODD262156:ODG262156 OMZ262156:ONC262156 OWV262156:OWY262156 PGR262156:PGU262156 PQN262156:PQQ262156 QAJ262156:QAM262156 QKF262156:QKI262156 QUB262156:QUE262156 RDX262156:REA262156 RNT262156:RNW262156 RXP262156:RXS262156 SHL262156:SHO262156 SRH262156:SRK262156 TBD262156:TBG262156 TKZ262156:TLC262156 TUV262156:TUY262156 UER262156:UEU262156 UON262156:UOQ262156 UYJ262156:UYM262156 VIF262156:VII262156 VSB262156:VSE262156 WBX262156:WCA262156 WLT262156:WLW262156 WVP262156:WVS262156 H327692:K327692 JD327692:JG327692 SZ327692:TC327692 ACV327692:ACY327692 AMR327692:AMU327692 AWN327692:AWQ327692 BGJ327692:BGM327692 BQF327692:BQI327692 CAB327692:CAE327692 CJX327692:CKA327692 CTT327692:CTW327692 DDP327692:DDS327692 DNL327692:DNO327692 DXH327692:DXK327692 EHD327692:EHG327692 EQZ327692:ERC327692 FAV327692:FAY327692 FKR327692:FKU327692 FUN327692:FUQ327692 GEJ327692:GEM327692 GOF327692:GOI327692 GYB327692:GYE327692 HHX327692:HIA327692 HRT327692:HRW327692 IBP327692:IBS327692 ILL327692:ILO327692 IVH327692:IVK327692 JFD327692:JFG327692 JOZ327692:JPC327692 JYV327692:JYY327692 KIR327692:KIU327692 KSN327692:KSQ327692 LCJ327692:LCM327692 LMF327692:LMI327692 LWB327692:LWE327692 MFX327692:MGA327692 MPT327692:MPW327692 MZP327692:MZS327692 NJL327692:NJO327692 NTH327692:NTK327692 ODD327692:ODG327692 OMZ327692:ONC327692 OWV327692:OWY327692 PGR327692:PGU327692 PQN327692:PQQ327692 QAJ327692:QAM327692 QKF327692:QKI327692 QUB327692:QUE327692 RDX327692:REA327692 RNT327692:RNW327692 RXP327692:RXS327692 SHL327692:SHO327692 SRH327692:SRK327692 TBD327692:TBG327692 TKZ327692:TLC327692 TUV327692:TUY327692 UER327692:UEU327692 UON327692:UOQ327692 UYJ327692:UYM327692 VIF327692:VII327692 VSB327692:VSE327692 WBX327692:WCA327692 WLT327692:WLW327692 WVP327692:WVS327692 H393228:K393228 JD393228:JG393228 SZ393228:TC393228 ACV393228:ACY393228 AMR393228:AMU393228 AWN393228:AWQ393228 BGJ393228:BGM393228 BQF393228:BQI393228 CAB393228:CAE393228 CJX393228:CKA393228 CTT393228:CTW393228 DDP393228:DDS393228 DNL393228:DNO393228 DXH393228:DXK393228 EHD393228:EHG393228 EQZ393228:ERC393228 FAV393228:FAY393228 FKR393228:FKU393228 FUN393228:FUQ393228 GEJ393228:GEM393228 GOF393228:GOI393228 GYB393228:GYE393228 HHX393228:HIA393228 HRT393228:HRW393228 IBP393228:IBS393228 ILL393228:ILO393228 IVH393228:IVK393228 JFD393228:JFG393228 JOZ393228:JPC393228 JYV393228:JYY393228 KIR393228:KIU393228 KSN393228:KSQ393228 LCJ393228:LCM393228 LMF393228:LMI393228 LWB393228:LWE393228 MFX393228:MGA393228 MPT393228:MPW393228 MZP393228:MZS393228 NJL393228:NJO393228 NTH393228:NTK393228 ODD393228:ODG393228 OMZ393228:ONC393228 OWV393228:OWY393228 PGR393228:PGU393228 PQN393228:PQQ393228 QAJ393228:QAM393228 QKF393228:QKI393228 QUB393228:QUE393228 RDX393228:REA393228 RNT393228:RNW393228 RXP393228:RXS393228 SHL393228:SHO393228 SRH393228:SRK393228 TBD393228:TBG393228 TKZ393228:TLC393228 TUV393228:TUY393228 UER393228:UEU393228 UON393228:UOQ393228 UYJ393228:UYM393228 VIF393228:VII393228 VSB393228:VSE393228 WBX393228:WCA393228 WLT393228:WLW393228 WVP393228:WVS393228 H458764:K458764 JD458764:JG458764 SZ458764:TC458764 ACV458764:ACY458764 AMR458764:AMU458764 AWN458764:AWQ458764 BGJ458764:BGM458764 BQF458764:BQI458764 CAB458764:CAE458764 CJX458764:CKA458764 CTT458764:CTW458764 DDP458764:DDS458764 DNL458764:DNO458764 DXH458764:DXK458764 EHD458764:EHG458764 EQZ458764:ERC458764 FAV458764:FAY458764 FKR458764:FKU458764 FUN458764:FUQ458764 GEJ458764:GEM458764 GOF458764:GOI458764 GYB458764:GYE458764 HHX458764:HIA458764 HRT458764:HRW458764 IBP458764:IBS458764 ILL458764:ILO458764 IVH458764:IVK458764 JFD458764:JFG458764 JOZ458764:JPC458764 JYV458764:JYY458764 KIR458764:KIU458764 KSN458764:KSQ458764 LCJ458764:LCM458764 LMF458764:LMI458764 LWB458764:LWE458764 MFX458764:MGA458764 MPT458764:MPW458764 MZP458764:MZS458764 NJL458764:NJO458764 NTH458764:NTK458764 ODD458764:ODG458764 OMZ458764:ONC458764 OWV458764:OWY458764 PGR458764:PGU458764 PQN458764:PQQ458764 QAJ458764:QAM458764 QKF458764:QKI458764 QUB458764:QUE458764 RDX458764:REA458764 RNT458764:RNW458764 RXP458764:RXS458764 SHL458764:SHO458764 SRH458764:SRK458764 TBD458764:TBG458764 TKZ458764:TLC458764 TUV458764:TUY458764 UER458764:UEU458764 UON458764:UOQ458764 UYJ458764:UYM458764 VIF458764:VII458764 VSB458764:VSE458764 WBX458764:WCA458764 WLT458764:WLW458764 WVP458764:WVS458764 H524300:K524300 JD524300:JG524300 SZ524300:TC524300 ACV524300:ACY524300 AMR524300:AMU524300 AWN524300:AWQ524300 BGJ524300:BGM524300 BQF524300:BQI524300 CAB524300:CAE524300 CJX524300:CKA524300 CTT524300:CTW524300 DDP524300:DDS524300 DNL524300:DNO524300 DXH524300:DXK524300 EHD524300:EHG524300 EQZ524300:ERC524300 FAV524300:FAY524300 FKR524300:FKU524300 FUN524300:FUQ524300 GEJ524300:GEM524300 GOF524300:GOI524300 GYB524300:GYE524300 HHX524300:HIA524300 HRT524300:HRW524300 IBP524300:IBS524300 ILL524300:ILO524300 IVH524300:IVK524300 JFD524300:JFG524300 JOZ524300:JPC524300 JYV524300:JYY524300 KIR524300:KIU524300 KSN524300:KSQ524300 LCJ524300:LCM524300 LMF524300:LMI524300 LWB524300:LWE524300 MFX524300:MGA524300 MPT524300:MPW524300 MZP524300:MZS524300 NJL524300:NJO524300 NTH524300:NTK524300 ODD524300:ODG524300 OMZ524300:ONC524300 OWV524300:OWY524300 PGR524300:PGU524300 PQN524300:PQQ524300 QAJ524300:QAM524300 QKF524300:QKI524300 QUB524300:QUE524300 RDX524300:REA524300 RNT524300:RNW524300 RXP524300:RXS524300 SHL524300:SHO524300 SRH524300:SRK524300 TBD524300:TBG524300 TKZ524300:TLC524300 TUV524300:TUY524300 UER524300:UEU524300 UON524300:UOQ524300 UYJ524300:UYM524300 VIF524300:VII524300 VSB524300:VSE524300 WBX524300:WCA524300 WLT524300:WLW524300 WVP524300:WVS524300 H589836:K589836 JD589836:JG589836 SZ589836:TC589836 ACV589836:ACY589836 AMR589836:AMU589836 AWN589836:AWQ589836 BGJ589836:BGM589836 BQF589836:BQI589836 CAB589836:CAE589836 CJX589836:CKA589836 CTT589836:CTW589836 DDP589836:DDS589836 DNL589836:DNO589836 DXH589836:DXK589836 EHD589836:EHG589836 EQZ589836:ERC589836 FAV589836:FAY589836 FKR589836:FKU589836 FUN589836:FUQ589836 GEJ589836:GEM589836 GOF589836:GOI589836 GYB589836:GYE589836 HHX589836:HIA589836 HRT589836:HRW589836 IBP589836:IBS589836 ILL589836:ILO589836 IVH589836:IVK589836 JFD589836:JFG589836 JOZ589836:JPC589836 JYV589836:JYY589836 KIR589836:KIU589836 KSN589836:KSQ589836 LCJ589836:LCM589836 LMF589836:LMI589836 LWB589836:LWE589836 MFX589836:MGA589836 MPT589836:MPW589836 MZP589836:MZS589836 NJL589836:NJO589836 NTH589836:NTK589836 ODD589836:ODG589836 OMZ589836:ONC589836 OWV589836:OWY589836 PGR589836:PGU589836 PQN589836:PQQ589836 QAJ589836:QAM589836 QKF589836:QKI589836 QUB589836:QUE589836 RDX589836:REA589836 RNT589836:RNW589836 RXP589836:RXS589836 SHL589836:SHO589836 SRH589836:SRK589836 TBD589836:TBG589836 TKZ589836:TLC589836 TUV589836:TUY589836 UER589836:UEU589836 UON589836:UOQ589836 UYJ589836:UYM589836 VIF589836:VII589836 VSB589836:VSE589836 WBX589836:WCA589836 WLT589836:WLW589836 WVP589836:WVS589836 H655372:K655372 JD655372:JG655372 SZ655372:TC655372 ACV655372:ACY655372 AMR655372:AMU655372 AWN655372:AWQ655372 BGJ655372:BGM655372 BQF655372:BQI655372 CAB655372:CAE655372 CJX655372:CKA655372 CTT655372:CTW655372 DDP655372:DDS655372 DNL655372:DNO655372 DXH655372:DXK655372 EHD655372:EHG655372 EQZ655372:ERC655372 FAV655372:FAY655372 FKR655372:FKU655372 FUN655372:FUQ655372 GEJ655372:GEM655372 GOF655372:GOI655372 GYB655372:GYE655372 HHX655372:HIA655372 HRT655372:HRW655372 IBP655372:IBS655372 ILL655372:ILO655372 IVH655372:IVK655372 JFD655372:JFG655372 JOZ655372:JPC655372 JYV655372:JYY655372 KIR655372:KIU655372 KSN655372:KSQ655372 LCJ655372:LCM655372 LMF655372:LMI655372 LWB655372:LWE655372 MFX655372:MGA655372 MPT655372:MPW655372 MZP655372:MZS655372 NJL655372:NJO655372 NTH655372:NTK655372 ODD655372:ODG655372 OMZ655372:ONC655372 OWV655372:OWY655372 PGR655372:PGU655372 PQN655372:PQQ655372 QAJ655372:QAM655372 QKF655372:QKI655372 QUB655372:QUE655372 RDX655372:REA655372 RNT655372:RNW655372 RXP655372:RXS655372 SHL655372:SHO655372 SRH655372:SRK655372 TBD655372:TBG655372 TKZ655372:TLC655372 TUV655372:TUY655372 UER655372:UEU655372 UON655372:UOQ655372 UYJ655372:UYM655372 VIF655372:VII655372 VSB655372:VSE655372 WBX655372:WCA655372 WLT655372:WLW655372 WVP655372:WVS655372 H720908:K720908 JD720908:JG720908 SZ720908:TC720908 ACV720908:ACY720908 AMR720908:AMU720908 AWN720908:AWQ720908 BGJ720908:BGM720908 BQF720908:BQI720908 CAB720908:CAE720908 CJX720908:CKA720908 CTT720908:CTW720908 DDP720908:DDS720908 DNL720908:DNO720908 DXH720908:DXK720908 EHD720908:EHG720908 EQZ720908:ERC720908 FAV720908:FAY720908 FKR720908:FKU720908 FUN720908:FUQ720908 GEJ720908:GEM720908 GOF720908:GOI720908 GYB720908:GYE720908 HHX720908:HIA720908 HRT720908:HRW720908 IBP720908:IBS720908 ILL720908:ILO720908 IVH720908:IVK720908 JFD720908:JFG720908 JOZ720908:JPC720908 JYV720908:JYY720908 KIR720908:KIU720908 KSN720908:KSQ720908 LCJ720908:LCM720908 LMF720908:LMI720908 LWB720908:LWE720908 MFX720908:MGA720908 MPT720908:MPW720908 MZP720908:MZS720908 NJL720908:NJO720908 NTH720908:NTK720908 ODD720908:ODG720908 OMZ720908:ONC720908 OWV720908:OWY720908 PGR720908:PGU720908 PQN720908:PQQ720908 QAJ720908:QAM720908 QKF720908:QKI720908 QUB720908:QUE720908 RDX720908:REA720908 RNT720908:RNW720908 RXP720908:RXS720908 SHL720908:SHO720908 SRH720908:SRK720908 TBD720908:TBG720908 TKZ720908:TLC720908 TUV720908:TUY720908 UER720908:UEU720908 UON720908:UOQ720908 UYJ720908:UYM720908 VIF720908:VII720908 VSB720908:VSE720908 WBX720908:WCA720908 WLT720908:WLW720908 WVP720908:WVS720908 H786444:K786444 JD786444:JG786444 SZ786444:TC786444 ACV786444:ACY786444 AMR786444:AMU786444 AWN786444:AWQ786444 BGJ786444:BGM786444 BQF786444:BQI786444 CAB786444:CAE786444 CJX786444:CKA786444 CTT786444:CTW786444 DDP786444:DDS786444 DNL786444:DNO786444 DXH786444:DXK786444 EHD786444:EHG786444 EQZ786444:ERC786444 FAV786444:FAY786444 FKR786444:FKU786444 FUN786444:FUQ786444 GEJ786444:GEM786444 GOF786444:GOI786444 GYB786444:GYE786444 HHX786444:HIA786444 HRT786444:HRW786444 IBP786444:IBS786444 ILL786444:ILO786444 IVH786444:IVK786444 JFD786444:JFG786444 JOZ786444:JPC786444 JYV786444:JYY786444 KIR786444:KIU786444 KSN786444:KSQ786444 LCJ786444:LCM786444 LMF786444:LMI786444 LWB786444:LWE786444 MFX786444:MGA786444 MPT786444:MPW786444 MZP786444:MZS786444 NJL786444:NJO786444 NTH786444:NTK786444 ODD786444:ODG786444 OMZ786444:ONC786444 OWV786444:OWY786444 PGR786444:PGU786444 PQN786444:PQQ786444 QAJ786444:QAM786444 QKF786444:QKI786444 QUB786444:QUE786444 RDX786444:REA786444 RNT786444:RNW786444 RXP786444:RXS786444 SHL786444:SHO786444 SRH786444:SRK786444 TBD786444:TBG786444 TKZ786444:TLC786444 TUV786444:TUY786444 UER786444:UEU786444 UON786444:UOQ786444 UYJ786444:UYM786444 VIF786444:VII786444 VSB786444:VSE786444 WBX786444:WCA786444 WLT786444:WLW786444 WVP786444:WVS786444 H851980:K851980 JD851980:JG851980 SZ851980:TC851980 ACV851980:ACY851980 AMR851980:AMU851980 AWN851980:AWQ851980 BGJ851980:BGM851980 BQF851980:BQI851980 CAB851980:CAE851980 CJX851980:CKA851980 CTT851980:CTW851980 DDP851980:DDS851980 DNL851980:DNO851980 DXH851980:DXK851980 EHD851980:EHG851980 EQZ851980:ERC851980 FAV851980:FAY851980 FKR851980:FKU851980 FUN851980:FUQ851980 GEJ851980:GEM851980 GOF851980:GOI851980 GYB851980:GYE851980 HHX851980:HIA851980 HRT851980:HRW851980 IBP851980:IBS851980 ILL851980:ILO851980 IVH851980:IVK851980 JFD851980:JFG851980 JOZ851980:JPC851980 JYV851980:JYY851980 KIR851980:KIU851980 KSN851980:KSQ851980 LCJ851980:LCM851980 LMF851980:LMI851980 LWB851980:LWE851980 MFX851980:MGA851980 MPT851980:MPW851980 MZP851980:MZS851980 NJL851980:NJO851980 NTH851980:NTK851980 ODD851980:ODG851980 OMZ851980:ONC851980 OWV851980:OWY851980 PGR851980:PGU851980 PQN851980:PQQ851980 QAJ851980:QAM851980 QKF851980:QKI851980 QUB851980:QUE851980 RDX851980:REA851980 RNT851980:RNW851980 RXP851980:RXS851980 SHL851980:SHO851980 SRH851980:SRK851980 TBD851980:TBG851980 TKZ851980:TLC851980 TUV851980:TUY851980 UER851980:UEU851980 UON851980:UOQ851980 UYJ851980:UYM851980 VIF851980:VII851980 VSB851980:VSE851980 WBX851980:WCA851980 WLT851980:WLW851980 WVP851980:WVS851980 H917516:K917516 JD917516:JG917516 SZ917516:TC917516 ACV917516:ACY917516 AMR917516:AMU917516 AWN917516:AWQ917516 BGJ917516:BGM917516 BQF917516:BQI917516 CAB917516:CAE917516 CJX917516:CKA917516 CTT917516:CTW917516 DDP917516:DDS917516 DNL917516:DNO917516 DXH917516:DXK917516 EHD917516:EHG917516 EQZ917516:ERC917516 FAV917516:FAY917516 FKR917516:FKU917516 FUN917516:FUQ917516 GEJ917516:GEM917516 GOF917516:GOI917516 GYB917516:GYE917516 HHX917516:HIA917516 HRT917516:HRW917516 IBP917516:IBS917516 ILL917516:ILO917516 IVH917516:IVK917516 JFD917516:JFG917516 JOZ917516:JPC917516 JYV917516:JYY917516 KIR917516:KIU917516 KSN917516:KSQ917516 LCJ917516:LCM917516 LMF917516:LMI917516 LWB917516:LWE917516 MFX917516:MGA917516 MPT917516:MPW917516 MZP917516:MZS917516 NJL917516:NJO917516 NTH917516:NTK917516 ODD917516:ODG917516 OMZ917516:ONC917516 OWV917516:OWY917516 PGR917516:PGU917516 PQN917516:PQQ917516 QAJ917516:QAM917516 QKF917516:QKI917516 QUB917516:QUE917516 RDX917516:REA917516 RNT917516:RNW917516 RXP917516:RXS917516 SHL917516:SHO917516 SRH917516:SRK917516 TBD917516:TBG917516 TKZ917516:TLC917516 TUV917516:TUY917516 UER917516:UEU917516 UON917516:UOQ917516 UYJ917516:UYM917516 VIF917516:VII917516 VSB917516:VSE917516 WBX917516:WCA917516 WLT917516:WLW917516 WVP917516:WVS917516 H983052:K983052 JD983052:JG983052 SZ983052:TC983052 ACV983052:ACY983052 AMR983052:AMU983052 AWN983052:AWQ983052 BGJ983052:BGM983052 BQF983052:BQI983052 CAB983052:CAE983052 CJX983052:CKA983052 CTT983052:CTW983052 DDP983052:DDS983052 DNL983052:DNO983052 DXH983052:DXK983052 EHD983052:EHG983052 EQZ983052:ERC983052 FAV983052:FAY983052 FKR983052:FKU983052 FUN983052:FUQ983052 GEJ983052:GEM983052 GOF983052:GOI983052 GYB983052:GYE983052 HHX983052:HIA983052 HRT983052:HRW983052 IBP983052:IBS983052 ILL983052:ILO983052 IVH983052:IVK983052 JFD983052:JFG983052 JOZ983052:JPC983052 JYV983052:JYY983052 KIR983052:KIU983052 KSN983052:KSQ983052 LCJ983052:LCM983052 LMF983052:LMI983052 LWB983052:LWE983052 MFX983052:MGA983052 MPT983052:MPW983052 MZP983052:MZS983052 NJL983052:NJO983052 NTH983052:NTK983052 ODD983052:ODG983052 OMZ983052:ONC983052 OWV983052:OWY983052 PGR983052:PGU983052 PQN983052:PQQ983052 QAJ983052:QAM983052 QKF983052:QKI983052 QUB983052:QUE983052 RDX983052:REA983052 RNT983052:RNW983052 RXP983052:RXS983052 SHL983052:SHO983052 SRH983052:SRK983052 TBD983052:TBG983052 TKZ983052:TLC983052 TUV983052:TUY983052 UER983052:UEU983052 UON983052:UOQ983052 UYJ983052:UYM983052 VIF983052:VII983052 VSB983052:VSE983052 WBX983052:WCA983052 WLT983052:WLW983052 WVP983052:WVS983052">
      <formula1>$AZ$14:$AZ$30</formula1>
    </dataValidation>
  </dataValidations>
  <pageMargins left="0.7" right="0.7" top="0.75" bottom="0.75" header="0.3" footer="0.3"/>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Сборен баланс</vt:lpstr>
      <vt:lpstr>Отчет за приходите и разходитге</vt:lpstr>
      <vt:lpstr>Сборна оборотна ведомост</vt:lpstr>
    </vt:vector>
  </TitlesOfParts>
  <Company>Ministry Of Finance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Адрияна Димова</dc:creator>
  <cp:lastModifiedBy>Адрияна Димова</cp:lastModifiedBy>
  <dcterms:created xsi:type="dcterms:W3CDTF">2022-05-18T07:26:00Z</dcterms:created>
  <dcterms:modified xsi:type="dcterms:W3CDTF">2022-05-18T10:39:02Z</dcterms:modified>
</cp:coreProperties>
</file>