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Nevenov\Desktop\Питане Капиталови\"/>
    </mc:Choice>
  </mc:AlternateContent>
  <workbookProtection lockStructure="1"/>
  <bookViews>
    <workbookView xWindow="0" yWindow="0" windowWidth="28800" windowHeight="12300"/>
  </bookViews>
  <sheets>
    <sheet name="Капиталови разходи и трансфери" sheetId="4" r:id="rId1"/>
    <sheet name="Капиталови разходи чл. 1, ал. 5" sheetId="5" r:id="rId2"/>
  </sheets>
  <definedNames>
    <definedName name="_xlnm.Print_Area" localSheetId="0">'Капиталови разходи и трансфери'!$B:$G</definedName>
    <definedName name="_xlnm.Print_Area" localSheetId="1">'Капиталови разходи чл. 1, ал. 5'!$B:$H</definedName>
    <definedName name="_xlnm.Print_Titles" localSheetId="0">'Капиталови разходи и трансфери'!$5:$9</definedName>
    <definedName name="_xlnm.Print_Titles" localSheetId="1">'Капиталови разходи чл. 1, ал. 5'!$6:$9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" i="4" l="1"/>
  <c r="G16" i="4"/>
  <c r="G17" i="4"/>
  <c r="G18" i="4"/>
  <c r="G20" i="4" l="1"/>
  <c r="G21" i="4"/>
  <c r="G19" i="4"/>
  <c r="F29" i="5" l="1"/>
  <c r="G29" i="5"/>
  <c r="F27" i="5"/>
  <c r="G27" i="5"/>
  <c r="F25" i="5"/>
  <c r="G25" i="5"/>
  <c r="F22" i="5"/>
  <c r="F20" i="5"/>
  <c r="F17" i="5"/>
  <c r="G17" i="5"/>
  <c r="F12" i="5"/>
  <c r="G12" i="5"/>
  <c r="D14" i="4"/>
  <c r="H12" i="5"/>
  <c r="F11" i="5" l="1"/>
  <c r="H29" i="5"/>
  <c r="H27" i="5"/>
  <c r="H25" i="5"/>
  <c r="E22" i="5"/>
  <c r="G22" i="5"/>
  <c r="H22" i="5"/>
  <c r="G20" i="5"/>
  <c r="G11" i="5" s="1"/>
  <c r="H20" i="5"/>
  <c r="H17" i="5"/>
  <c r="H11" i="5" s="1"/>
  <c r="E17" i="5"/>
  <c r="E12" i="5"/>
  <c r="E29" i="5"/>
  <c r="E27" i="5"/>
  <c r="E20" i="5"/>
  <c r="G13" i="4" l="1"/>
  <c r="G12" i="4"/>
  <c r="E14" i="4"/>
  <c r="F14" i="4"/>
  <c r="G14" i="4"/>
  <c r="A16" i="4"/>
  <c r="A17" i="4"/>
  <c r="A18" i="4"/>
  <c r="G11" i="4" l="1"/>
  <c r="E11" i="4" l="1"/>
  <c r="D11" i="4" l="1"/>
  <c r="F11" i="4"/>
  <c r="A21" i="4"/>
  <c r="A20" i="4"/>
  <c r="A19" i="4"/>
  <c r="A14" i="4"/>
  <c r="A26" i="5"/>
  <c r="A24" i="5"/>
  <c r="A23" i="5"/>
  <c r="A16" i="5"/>
  <c r="A15" i="5"/>
  <c r="A14" i="5"/>
  <c r="A13" i="5"/>
  <c r="E25" i="5" l="1"/>
  <c r="E11" i="5" s="1"/>
  <c r="A22" i="5" l="1"/>
  <c r="A25" i="5"/>
  <c r="A12" i="5"/>
  <c r="E9" i="5" l="1"/>
  <c r="G9" i="5" s="1"/>
  <c r="H9" i="5" s="1"/>
  <c r="A12" i="4" l="1"/>
  <c r="A13" i="4"/>
  <c r="A15" i="4"/>
  <c r="F9" i="4"/>
  <c r="G9" i="4" s="1"/>
</calcChain>
</file>

<file path=xl/sharedStrings.xml><?xml version="1.0" encoding="utf-8"?>
<sst xmlns="http://schemas.openxmlformats.org/spreadsheetml/2006/main" count="81" uniqueCount="74">
  <si>
    <t>Придобиване на дълготрайни активи и основен ремонт</t>
  </si>
  <si>
    <t>Капиталови трансфери</t>
  </si>
  <si>
    <t>ЗДБРБ 
2022 г.</t>
  </si>
  <si>
    <t>Идентифицирана икономия</t>
  </si>
  <si>
    <t>Област/направление на капиталовите разходи за изпълнение на политики по чл. 1, ал. 5 от ЗДБРБ за 2022 г.</t>
  </si>
  <si>
    <t>2.</t>
  </si>
  <si>
    <t>ОБЛАСТ ОБРАЗОВАНИЕ</t>
  </si>
  <si>
    <t>2.1.</t>
  </si>
  <si>
    <t>2.2.</t>
  </si>
  <si>
    <t>За изграждане, пристрояване, надстрояване и реконструкция на детски ясли, детски градини и училища, в т.ч. дофинансиране на ремонт на училищата по ОП „Региони в растеж“</t>
  </si>
  <si>
    <t>2.3.</t>
  </si>
  <si>
    <t>За закупуване на училищни автобуси</t>
  </si>
  <si>
    <t>2.7.</t>
  </si>
  <si>
    <t>За изграждане на нови и ремонт на съществуващи спортни площадки в училищата</t>
  </si>
  <si>
    <t>7.</t>
  </si>
  <si>
    <t>ОБЛАСТ ОТБРАНА</t>
  </si>
  <si>
    <t>7.1.</t>
  </si>
  <si>
    <t>За изграждане на интегрирана система и инфраструктура за усвояване, експлоатация и осигуряване на новия тип боен самолет, вкл. и за съпътстващи разходи по придобиването му</t>
  </si>
  <si>
    <t>7.2.</t>
  </si>
  <si>
    <t>8.</t>
  </si>
  <si>
    <t>ОБЛАСТ СПОРТ И МЛАДЕЖКИ ДЕЙНОСТИ</t>
  </si>
  <si>
    <t>8.1.</t>
  </si>
  <si>
    <t>За инвестиции в изграждане на спортни обекти, в т.ч. довършване на спортна зала „Арена Бургас“</t>
  </si>
  <si>
    <t>(в лева)</t>
  </si>
  <si>
    <t>ВСИЧКО</t>
  </si>
  <si>
    <t>За саниране и ремонт на студентски общежития</t>
  </si>
  <si>
    <t>Уточнен план</t>
  </si>
  <si>
    <t>Приложение</t>
  </si>
  <si>
    <t>Наименование на проект</t>
  </si>
  <si>
    <t>Общо по проекти</t>
  </si>
  <si>
    <t>1</t>
  </si>
  <si>
    <t>2</t>
  </si>
  <si>
    <t>Отчет на касова основа към 30.09.2022 г.</t>
  </si>
  <si>
    <t>Очаквани плащания за периода 01.10-31.12.2022 г.</t>
  </si>
  <si>
    <t>За придобиване, модернизация, поддръжка и ремонт на въоръжение, техника и боеприпаси, в т. ч. осигуряване на експлоатацията на самолети МиГ-29</t>
  </si>
  <si>
    <t>3.</t>
  </si>
  <si>
    <t>ОБЛАСТ ЗДРАВЕОПАЗВАНЕ</t>
  </si>
  <si>
    <t>3.7.</t>
  </si>
  <si>
    <t>За строителство на лечебно-диагностичен блок за болнични структури по педиатрични и онкологични специалности в поземлен имот с идентификатор 56784.510.1051 по кадастралната карта на гр. Пловдив, собственост на УМБАЛ „Св. Георги“ – ЕАД, за нуждите на Южна България</t>
  </si>
  <si>
    <t>3.8.</t>
  </si>
  <si>
    <t>За обзавеждане и дооборудване с медицинска техника и апаратура и пускане в действие на разширението на УМБАЛ „Света Екатерина“ – ЕАД</t>
  </si>
  <si>
    <t>6.</t>
  </si>
  <si>
    <t>ОБЛАСТ ЕФЕКТИВНО УПРАВЛЕНИЕ И ОПТИМИЗАЦИЯ НА ПУБЛИЧНИЯ СЕКТОР</t>
  </si>
  <si>
    <t>6.1.</t>
  </si>
  <si>
    <t>За дейности по въвеждане на споделени услуги в държавната администрация</t>
  </si>
  <si>
    <t>15.</t>
  </si>
  <si>
    <t>ОБЛАСТ ВЪТРЕШЕН РЕД И СИГУРНОСТ</t>
  </si>
  <si>
    <t>15.1.</t>
  </si>
  <si>
    <t>За изграждане на комуникационна и информационна система в Държавна агенция „Национална сигурност“ за обмен на класифицирана информация в реално време</t>
  </si>
  <si>
    <t>16.</t>
  </si>
  <si>
    <t>ОБЛАСТ ВЕРОИЗПОВЕДАНИЯ</t>
  </si>
  <si>
    <t>16.3.</t>
  </si>
  <si>
    <t>За ремонт и реставрация на Богословския факултет в гр. София</t>
  </si>
  <si>
    <t>16.4.</t>
  </si>
  <si>
    <t>За ремонт на Зографски манастир</t>
  </si>
  <si>
    <t>16.5.</t>
  </si>
  <si>
    <t>За проектиране и изграждане на православен християнски храм в Република Кипър</t>
  </si>
  <si>
    <t>'ОЧАКВАНИ ПЛАЩАНИЯ В ЧАСТТА НА КАПИТАЛОВИТЕ 
РАЗХОДИ ПО ЧЛ. 1, АЛ. 5 ОТ ЗДБРБ ЗА 2022 г.</t>
  </si>
  <si>
    <t>Капиталови разходи общо</t>
  </si>
  <si>
    <t>3</t>
  </si>
  <si>
    <t>4</t>
  </si>
  <si>
    <t>8</t>
  </si>
  <si>
    <t>9</t>
  </si>
  <si>
    <t>10</t>
  </si>
  <si>
    <t>на</t>
  </si>
  <si>
    <t>ОЧАКВАНИ ПЛАЩАНИЯ НАД 1 МЛН. ЛВ. В ЧАСТТА НА КАПИТАЛОВИТЕ РАЗХОДИ И ТРАНСФЕРИ ЗА ПЕРИОДА 01.10.-31.12.2022 г. ПО БЮДЖЕТА</t>
  </si>
  <si>
    <t>Ремонт на железния път и съоръженията за поддържане на достигнатите скорости (проект 3)</t>
  </si>
  <si>
    <t>Модернизиране на осигурителни системи и прелезни устройства (проект 4)</t>
  </si>
  <si>
    <t>Строителство и ремонт на сгради и съоръжения в съответствие с европейските изисквания (пр. 20)</t>
  </si>
  <si>
    <t>Възстановяване на проектните параметри по железопътната линия Русе-Варна (проект 11)</t>
  </si>
  <si>
    <t>на МИНИСТЕРСТВО НА ТРАНСПОРТА И СЪОБЩЕНИЯТА</t>
  </si>
  <si>
    <t>Проектиране и удълбочаване на Канал 1 и Канал 2, Пристанище Варна - инженеринг</t>
  </si>
  <si>
    <t xml:space="preserve">Ремонтно-възстановителни и укрепителни работи по Вълнолом Варна – II етап </t>
  </si>
  <si>
    <t>Рехабилитация на 3 жп коловоза - №№ 7, 9, 10 в предфериботен парк (ПФП), пристанищен терминал Фериботен комплекс - Варна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</si>
</sst>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49" fontId="1" fillId="0" borderId="1" xfId="0" applyNumberFormat="1" applyFont="1" applyBorder="1"/>
    <xf numFmtId="49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/>
    <xf numFmtId="49" fontId="1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4" fillId="0" borderId="1" xfId="0" applyFont="1" applyBorder="1"/>
    <xf numFmtId="49" fontId="3" fillId="0" borderId="0" xfId="0" quotePrefix="1" applyNumberFormat="1" applyFont="1" applyFill="1" applyAlignment="1">
      <alignment horizontal="left"/>
    </xf>
    <xf numFmtId="0" fontId="1" fillId="0" borderId="0" xfId="0" applyFont="1" applyFill="1"/>
    <xf numFmtId="49" fontId="1" fillId="0" borderId="0" xfId="0" applyNumberFormat="1" applyFont="1" applyFill="1"/>
    <xf numFmtId="49" fontId="1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 indent="1"/>
    </xf>
    <xf numFmtId="49" fontId="1" fillId="0" borderId="1" xfId="0" quotePrefix="1" applyNumberFormat="1" applyFont="1" applyFill="1" applyBorder="1" applyAlignment="1">
      <alignment horizontal="right" vertical="center" wrapText="1"/>
    </xf>
    <xf numFmtId="0" fontId="1" fillId="0" borderId="1" xfId="0" applyFont="1" applyFill="1" applyBorder="1"/>
    <xf numFmtId="3" fontId="5" fillId="0" borderId="1" xfId="0" applyNumberFormat="1" applyFont="1" applyFill="1" applyBorder="1" applyProtection="1">
      <protection locked="0"/>
    </xf>
    <xf numFmtId="3" fontId="1" fillId="0" borderId="1" xfId="0" applyNumberFormat="1" applyFont="1" applyBorder="1" applyProtection="1">
      <protection locked="0"/>
    </xf>
    <xf numFmtId="3" fontId="5" fillId="0" borderId="2" xfId="0" applyNumberFormat="1" applyFont="1" applyFill="1" applyBorder="1" applyProtection="1"/>
    <xf numFmtId="3" fontId="5" fillId="0" borderId="1" xfId="0" applyNumberFormat="1" applyFont="1" applyFill="1" applyBorder="1" applyProtection="1"/>
    <xf numFmtId="0" fontId="6" fillId="0" borderId="0" xfId="0" applyFont="1"/>
    <xf numFmtId="49" fontId="1" fillId="0" borderId="5" xfId="0" applyNumberFormat="1" applyFont="1" applyBorder="1" applyAlignment="1">
      <alignment horizontal="center"/>
    </xf>
    <xf numFmtId="0" fontId="1" fillId="0" borderId="5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/>
    </xf>
    <xf numFmtId="49" fontId="4" fillId="0" borderId="0" xfId="0" quotePrefix="1" applyNumberFormat="1" applyFont="1" applyAlignment="1" applyProtection="1">
      <alignment horizontal="right"/>
      <protection locked="0"/>
    </xf>
    <xf numFmtId="49" fontId="1" fillId="0" borderId="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 applyProtection="1">
      <alignment horizontal="center" wrapText="1"/>
      <protection locked="0"/>
    </xf>
    <xf numFmtId="49" fontId="4" fillId="0" borderId="0" xfId="0" quotePrefix="1" applyNumberFormat="1" applyFont="1" applyFill="1" applyAlignment="1" applyProtection="1">
      <alignment horizontal="right"/>
      <protection locked="0"/>
    </xf>
    <xf numFmtId="49" fontId="1" fillId="0" borderId="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 applyProtection="1">
      <alignment horizontal="center" wrapText="1"/>
      <protection locked="0"/>
    </xf>
    <xf numFmtId="0" fontId="3" fillId="0" borderId="1" xfId="0" applyFont="1" applyBorder="1"/>
    <xf numFmtId="3" fontId="7" fillId="0" borderId="1" xfId="0" applyNumberFormat="1" applyFont="1" applyBorder="1"/>
    <xf numFmtId="3" fontId="7" fillId="0" borderId="1" xfId="0" applyNumberFormat="1" applyFont="1" applyBorder="1" applyProtection="1">
      <protection locked="0"/>
    </xf>
    <xf numFmtId="49" fontId="1" fillId="0" borderId="1" xfId="0" quotePrefix="1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3" fontId="5" fillId="0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>
      <alignment horizontal="left" vertical="center" wrapText="1"/>
    </xf>
    <xf numFmtId="49" fontId="3" fillId="0" borderId="1" xfId="0" quotePrefix="1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justify" vertical="center" wrapText="1"/>
    </xf>
    <xf numFmtId="3" fontId="8" fillId="0" borderId="1" xfId="0" applyNumberFormat="1" applyFont="1" applyFill="1" applyBorder="1" applyAlignment="1" applyProtection="1">
      <alignment vertical="center"/>
    </xf>
    <xf numFmtId="3" fontId="8" fillId="0" borderId="1" xfId="0" applyNumberFormat="1" applyFont="1" applyFill="1" applyBorder="1" applyProtection="1"/>
    <xf numFmtId="0" fontId="9" fillId="0" borderId="0" xfId="0" applyFont="1"/>
    <xf numFmtId="49" fontId="3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2" xfId="0" applyNumberFormat="1" applyFont="1" applyFill="1" applyBorder="1" applyProtection="1"/>
    <xf numFmtId="0" fontId="3" fillId="0" borderId="0" xfId="0" applyFont="1" applyFill="1"/>
    <xf numFmtId="0" fontId="3" fillId="0" borderId="0" xfId="0" applyNumberFormat="1" applyFont="1" applyAlignment="1" applyProtection="1">
      <alignment horizontal="center" wrapText="1"/>
      <protection locked="0"/>
    </xf>
    <xf numFmtId="49" fontId="3" fillId="0" borderId="0" xfId="0" applyNumberFormat="1" applyFont="1" applyAlignment="1">
      <alignment wrapText="1"/>
    </xf>
    <xf numFmtId="0" fontId="3" fillId="0" borderId="0" xfId="0" applyNumberFormat="1" applyFont="1" applyAlignment="1" applyProtection="1">
      <alignment wrapText="1"/>
      <protection locked="0"/>
    </xf>
    <xf numFmtId="0" fontId="1" fillId="0" borderId="1" xfId="0" applyFont="1" applyBorder="1" applyAlignment="1">
      <alignment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3" fillId="0" borderId="0" xfId="0" quotePrefix="1" applyNumberFormat="1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textRotation="90" wrapText="1"/>
    </xf>
    <xf numFmtId="0" fontId="1" fillId="0" borderId="4" xfId="0" applyFont="1" applyBorder="1" applyAlignment="1" applyProtection="1">
      <alignment horizontal="center" textRotation="90" wrapText="1"/>
    </xf>
    <xf numFmtId="0" fontId="1" fillId="0" borderId="2" xfId="0" applyFont="1" applyBorder="1" applyAlignment="1" applyProtection="1">
      <alignment horizontal="center" textRotation="90" wrapText="1"/>
    </xf>
    <xf numFmtId="0" fontId="1" fillId="0" borderId="3" xfId="0" applyFont="1" applyBorder="1" applyAlignment="1">
      <alignment horizontal="center" textRotation="90" wrapText="1"/>
    </xf>
    <xf numFmtId="0" fontId="1" fillId="0" borderId="4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3" fillId="0" borderId="0" xfId="0" applyNumberFormat="1" applyFont="1" applyAlignment="1" applyProtection="1">
      <alignment horizontal="center" wrapText="1"/>
      <protection locked="0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" fillId="0" borderId="0" xfId="0" quotePrefix="1" applyNumberFormat="1" applyFont="1" applyFill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Alignment="1" applyProtection="1">
      <alignment horizontal="left" wrapText="1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2" xfId="0" applyFont="1" applyFill="1" applyBorder="1" applyAlignment="1">
      <alignment horizontal="center" textRotation="90" wrapText="1"/>
    </xf>
    <xf numFmtId="3" fontId="7" fillId="0" borderId="1" xfId="0" applyNumberFormat="1" applyFont="1" applyFill="1" applyBorder="1"/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1"/>
  <sheetViews>
    <sheetView tabSelected="1" zoomScale="80" zoomScaleNormal="80" workbookViewId="0">
      <pane xSplit="3" ySplit="9" topLeftCell="D10" activePane="bottomRight" state="frozen"/>
      <selection pane="topRight" activeCell="C1" sqref="C1"/>
      <selection pane="bottomLeft" activeCell="A12" sqref="A12"/>
      <selection pane="bottomRight" activeCell="L16" sqref="L16"/>
    </sheetView>
  </sheetViews>
  <sheetFormatPr defaultColWidth="9.140625" defaultRowHeight="15.75" x14ac:dyDescent="0.25"/>
  <cols>
    <col min="1" max="1" width="4.28515625" style="1" hidden="1" customWidth="1"/>
    <col min="2" max="2" width="4.28515625" style="1" customWidth="1"/>
    <col min="3" max="3" width="59.5703125" style="1" customWidth="1"/>
    <col min="4" max="5" width="14.42578125" style="1" customWidth="1"/>
    <col min="6" max="6" width="15.28515625" style="1" customWidth="1"/>
    <col min="7" max="7" width="14.140625" style="1" customWidth="1"/>
    <col min="8" max="16384" width="9.140625" style="1"/>
  </cols>
  <sheetData>
    <row r="1" spans="1:9" x14ac:dyDescent="0.25">
      <c r="A1" s="9">
        <v>1</v>
      </c>
      <c r="B1" s="9"/>
      <c r="G1" s="24" t="s">
        <v>27</v>
      </c>
    </row>
    <row r="2" spans="1:9" ht="37.5" customHeight="1" x14ac:dyDescent="0.25">
      <c r="A2" s="9">
        <v>1</v>
      </c>
      <c r="B2" s="9"/>
      <c r="C2" s="53" t="s">
        <v>65</v>
      </c>
      <c r="D2" s="53"/>
      <c r="E2" s="53"/>
      <c r="F2" s="53"/>
      <c r="G2" s="53"/>
      <c r="H2" s="47"/>
      <c r="I2" s="47"/>
    </row>
    <row r="3" spans="1:9" ht="15.75" customHeight="1" x14ac:dyDescent="0.25">
      <c r="A3" s="9">
        <v>1</v>
      </c>
      <c r="B3" s="9"/>
      <c r="C3" s="63" t="s">
        <v>70</v>
      </c>
      <c r="D3" s="63"/>
      <c r="E3" s="63"/>
      <c r="F3" s="63"/>
      <c r="G3" s="63"/>
      <c r="H3" s="48"/>
      <c r="I3" s="48"/>
    </row>
    <row r="4" spans="1:9" x14ac:dyDescent="0.25">
      <c r="A4" s="9"/>
      <c r="B4" s="9"/>
      <c r="C4" s="46"/>
      <c r="D4" s="46"/>
      <c r="E4" s="46"/>
      <c r="F4" s="46"/>
      <c r="G4" s="46"/>
      <c r="H4" s="46"/>
      <c r="I4" s="46"/>
    </row>
    <row r="5" spans="1:9" x14ac:dyDescent="0.25">
      <c r="A5" s="9">
        <v>1</v>
      </c>
      <c r="B5" s="9"/>
      <c r="C5" s="21"/>
      <c r="D5" s="21"/>
      <c r="E5" s="21"/>
      <c r="F5" s="21"/>
      <c r="G5" s="21" t="s">
        <v>23</v>
      </c>
    </row>
    <row r="6" spans="1:9" ht="21" customHeight="1" x14ac:dyDescent="0.25">
      <c r="A6" s="9">
        <v>1</v>
      </c>
      <c r="B6" s="50"/>
      <c r="C6" s="54" t="s">
        <v>28</v>
      </c>
      <c r="D6" s="57" t="s">
        <v>26</v>
      </c>
      <c r="E6" s="60" t="s">
        <v>32</v>
      </c>
      <c r="F6" s="60" t="s">
        <v>33</v>
      </c>
      <c r="G6" s="60" t="s">
        <v>3</v>
      </c>
    </row>
    <row r="7" spans="1:9" ht="81" customHeight="1" x14ac:dyDescent="0.25">
      <c r="A7" s="9">
        <v>1</v>
      </c>
      <c r="B7" s="51"/>
      <c r="C7" s="55"/>
      <c r="D7" s="58"/>
      <c r="E7" s="61"/>
      <c r="F7" s="61"/>
      <c r="G7" s="61"/>
    </row>
    <row r="8" spans="1:9" ht="67.150000000000006" customHeight="1" x14ac:dyDescent="0.25">
      <c r="A8" s="1">
        <v>1</v>
      </c>
      <c r="B8" s="52"/>
      <c r="C8" s="56"/>
      <c r="D8" s="59"/>
      <c r="E8" s="62"/>
      <c r="F8" s="62"/>
      <c r="G8" s="62"/>
    </row>
    <row r="9" spans="1:9" ht="15.75" customHeight="1" x14ac:dyDescent="0.25">
      <c r="A9" s="1">
        <v>1</v>
      </c>
      <c r="B9" s="23"/>
      <c r="C9" s="3"/>
      <c r="D9" s="5" t="s">
        <v>30</v>
      </c>
      <c r="E9" s="5" t="s">
        <v>31</v>
      </c>
      <c r="F9" s="5">
        <f t="shared" ref="F9:G9" si="0">E9+1</f>
        <v>3</v>
      </c>
      <c r="G9" s="5">
        <f t="shared" si="0"/>
        <v>4</v>
      </c>
    </row>
    <row r="10" spans="1:9" ht="15.75" customHeight="1" x14ac:dyDescent="0.25">
      <c r="A10" s="1">
        <v>1</v>
      </c>
      <c r="B10" s="23"/>
      <c r="C10" s="23"/>
      <c r="D10" s="23"/>
      <c r="E10" s="23"/>
      <c r="F10" s="23"/>
      <c r="G10" s="23"/>
    </row>
    <row r="11" spans="1:9" ht="15.75" customHeight="1" x14ac:dyDescent="0.25">
      <c r="A11" s="1">
        <v>1</v>
      </c>
      <c r="B11" s="23"/>
      <c r="C11" s="6" t="s">
        <v>58</v>
      </c>
      <c r="D11" s="31">
        <f t="shared" ref="D11:F11" si="1">D12+D13</f>
        <v>247498200</v>
      </c>
      <c r="E11" s="31">
        <f t="shared" si="1"/>
        <v>144121476</v>
      </c>
      <c r="F11" s="31">
        <f t="shared" si="1"/>
        <v>96070568</v>
      </c>
      <c r="G11" s="31">
        <f>G12+G13</f>
        <v>7306156</v>
      </c>
    </row>
    <row r="12" spans="1:9" x14ac:dyDescent="0.25">
      <c r="A12" s="20">
        <f>IF(ABS(MAX(D12:G12))+ABS(MIN(D12:G12))=0,0,1)</f>
        <v>1</v>
      </c>
      <c r="B12" s="2"/>
      <c r="C12" s="7" t="s">
        <v>0</v>
      </c>
      <c r="D12" s="79">
        <v>21979326</v>
      </c>
      <c r="E12" s="31">
        <v>15028526</v>
      </c>
      <c r="F12" s="79">
        <v>6950800</v>
      </c>
      <c r="G12" s="31">
        <f>D12-E12-F12</f>
        <v>0</v>
      </c>
    </row>
    <row r="13" spans="1:9" x14ac:dyDescent="0.25">
      <c r="A13" s="20">
        <f>IF(ABS(MAX(D13:G13))+ABS(MIN(D13:G13))=0,0,1)</f>
        <v>1</v>
      </c>
      <c r="B13" s="2"/>
      <c r="C13" s="7" t="s">
        <v>1</v>
      </c>
      <c r="D13" s="31">
        <v>225518874</v>
      </c>
      <c r="E13" s="31">
        <v>129092950</v>
      </c>
      <c r="F13" s="79">
        <v>89119768</v>
      </c>
      <c r="G13" s="31">
        <f>D13-E13-F13</f>
        <v>7306156</v>
      </c>
    </row>
    <row r="14" spans="1:9" x14ac:dyDescent="0.25">
      <c r="A14" s="20">
        <f>IF(ABS(MAX(D14:G14))+ABS(MIN(D14:G14))=0,0,1)</f>
        <v>1</v>
      </c>
      <c r="B14" s="2"/>
      <c r="C14" s="30" t="s">
        <v>29</v>
      </c>
      <c r="D14" s="32">
        <f>SUM(D15:D21)</f>
        <v>145963962.03999999</v>
      </c>
      <c r="E14" s="32">
        <f>SUM(E15:E21)</f>
        <v>50091106.07</v>
      </c>
      <c r="F14" s="32">
        <f>SUM(F15:F21)</f>
        <v>88566700.599999994</v>
      </c>
      <c r="G14" s="32">
        <f>SUM(G15:G21)</f>
        <v>7306155.3700000001</v>
      </c>
    </row>
    <row r="15" spans="1:9" ht="31.5" x14ac:dyDescent="0.25">
      <c r="A15" s="20">
        <f>IF(ABS(MAX(D15:G15))+ABS(MIN(D15:G15))=0,0,1)</f>
        <v>1</v>
      </c>
      <c r="B15" s="2" t="s">
        <v>30</v>
      </c>
      <c r="C15" s="49" t="s">
        <v>66</v>
      </c>
      <c r="D15" s="4">
        <v>32032405.59</v>
      </c>
      <c r="E15" s="4">
        <v>12519359</v>
      </c>
      <c r="F15" s="4">
        <v>19513047</v>
      </c>
      <c r="G15" s="17">
        <f t="shared" ref="G15:G18" si="2">+D15-E15-F15</f>
        <v>-0.41000000014901161</v>
      </c>
    </row>
    <row r="16" spans="1:9" ht="31.5" x14ac:dyDescent="0.25">
      <c r="A16" s="20">
        <f>IF(ABS(MAX(D16:G16))+ABS(MIN(D16:G16))=0,0,1)</f>
        <v>1</v>
      </c>
      <c r="B16" s="2" t="s">
        <v>31</v>
      </c>
      <c r="C16" s="49" t="s">
        <v>67</v>
      </c>
      <c r="D16" s="17">
        <v>11659346.370000001</v>
      </c>
      <c r="E16" s="17">
        <v>4093403.2499999995</v>
      </c>
      <c r="F16" s="4">
        <v>7565943.120000001</v>
      </c>
      <c r="G16" s="17">
        <f t="shared" si="2"/>
        <v>0</v>
      </c>
    </row>
    <row r="17" spans="1:7" ht="31.5" x14ac:dyDescent="0.25">
      <c r="A17" s="20">
        <f t="shared" ref="A17:A21" si="3">IF(ABS(MAX(D17:G17))+ABS(MIN(D17:G17))=0,0,1)</f>
        <v>1</v>
      </c>
      <c r="B17" s="2" t="s">
        <v>59</v>
      </c>
      <c r="C17" s="49" t="s">
        <v>68</v>
      </c>
      <c r="D17" s="17">
        <v>9994333.0800000001</v>
      </c>
      <c r="E17" s="17">
        <v>1319352.5999999999</v>
      </c>
      <c r="F17" s="4">
        <v>8674980.4800000004</v>
      </c>
      <c r="G17" s="17">
        <f t="shared" si="2"/>
        <v>0</v>
      </c>
    </row>
    <row r="18" spans="1:7" ht="31.5" x14ac:dyDescent="0.25">
      <c r="A18" s="20">
        <f t="shared" si="3"/>
        <v>1</v>
      </c>
      <c r="B18" s="2" t="s">
        <v>60</v>
      </c>
      <c r="C18" s="49" t="s">
        <v>69</v>
      </c>
      <c r="D18" s="17">
        <v>32989877</v>
      </c>
      <c r="E18" s="17">
        <v>11027147</v>
      </c>
      <c r="F18" s="4">
        <v>21962730</v>
      </c>
      <c r="G18" s="17">
        <f t="shared" si="2"/>
        <v>0</v>
      </c>
    </row>
    <row r="19" spans="1:7" ht="31.5" x14ac:dyDescent="0.25">
      <c r="A19" s="20">
        <f t="shared" si="3"/>
        <v>1</v>
      </c>
      <c r="B19" s="2" t="s">
        <v>61</v>
      </c>
      <c r="C19" s="80" t="s">
        <v>71</v>
      </c>
      <c r="D19" s="81">
        <v>53288000</v>
      </c>
      <c r="E19" s="81">
        <v>18910545.5</v>
      </c>
      <c r="F19" s="81">
        <v>28700000</v>
      </c>
      <c r="G19" s="17">
        <f>+D19-E19-F19</f>
        <v>5677454.5</v>
      </c>
    </row>
    <row r="20" spans="1:7" ht="31.5" x14ac:dyDescent="0.25">
      <c r="A20" s="20">
        <f t="shared" si="3"/>
        <v>1</v>
      </c>
      <c r="B20" s="2" t="s">
        <v>62</v>
      </c>
      <c r="C20" s="80" t="s">
        <v>72</v>
      </c>
      <c r="D20" s="81">
        <v>4000000</v>
      </c>
      <c r="E20" s="81">
        <v>1502056</v>
      </c>
      <c r="F20" s="81">
        <v>1100000</v>
      </c>
      <c r="G20" s="17">
        <f t="shared" ref="G20:G21" si="4">+D20-E20-F20</f>
        <v>1397944</v>
      </c>
    </row>
    <row r="21" spans="1:7" ht="53.25" customHeight="1" x14ac:dyDescent="0.25">
      <c r="A21" s="20">
        <f t="shared" si="3"/>
        <v>1</v>
      </c>
      <c r="B21" s="2" t="s">
        <v>63</v>
      </c>
      <c r="C21" s="83" t="s">
        <v>73</v>
      </c>
      <c r="D21" s="82">
        <v>2000000</v>
      </c>
      <c r="E21" s="81">
        <v>719242.72</v>
      </c>
      <c r="F21" s="81">
        <v>1050000</v>
      </c>
      <c r="G21" s="17">
        <f t="shared" si="4"/>
        <v>230757.28000000003</v>
      </c>
    </row>
  </sheetData>
  <mergeCells count="8">
    <mergeCell ref="B6:B8"/>
    <mergeCell ref="C2:G2"/>
    <mergeCell ref="C6:C8"/>
    <mergeCell ref="D6:D8"/>
    <mergeCell ref="E6:E8"/>
    <mergeCell ref="F6:F8"/>
    <mergeCell ref="G6:G8"/>
    <mergeCell ref="C3:G3"/>
  </mergeCells>
  <phoneticPr fontId="2" type="noConversion"/>
  <printOptions horizontalCentered="1"/>
  <pageMargins left="0" right="0" top="0.78740157480314965" bottom="0.59055118110236227" header="0.31496062992125984" footer="0.51181102362204722"/>
  <pageSetup paperSize="9" scale="75" orientation="portrait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pane xSplit="4" ySplit="9" topLeftCell="E10" activePane="bottomRight" state="frozen"/>
      <selection pane="topRight" activeCell="D1" sqref="D1"/>
      <selection pane="bottomLeft" activeCell="A12" sqref="A12"/>
      <selection pane="bottomRight" activeCell="L14" sqref="L14"/>
    </sheetView>
  </sheetViews>
  <sheetFormatPr defaultColWidth="9.140625" defaultRowHeight="15.75" x14ac:dyDescent="0.25"/>
  <cols>
    <col min="1" max="1" width="3.7109375" style="9" hidden="1" customWidth="1"/>
    <col min="2" max="2" width="4.5703125" style="9" customWidth="1"/>
    <col min="3" max="3" width="7.5703125" style="10" customWidth="1"/>
    <col min="4" max="4" width="67.42578125" style="9" customWidth="1"/>
    <col min="5" max="6" width="12.28515625" style="9" customWidth="1"/>
    <col min="7" max="8" width="11.7109375" style="9" customWidth="1"/>
    <col min="9" max="16384" width="9.140625" style="9"/>
  </cols>
  <sheetData>
    <row r="1" spans="1:8" x14ac:dyDescent="0.25">
      <c r="A1" s="9">
        <v>1</v>
      </c>
      <c r="C1" s="8"/>
      <c r="H1" s="27" t="s">
        <v>27</v>
      </c>
    </row>
    <row r="2" spans="1:8" ht="39.75" customHeight="1" x14ac:dyDescent="0.25">
      <c r="A2" s="9">
        <v>1</v>
      </c>
      <c r="C2" s="67" t="s">
        <v>57</v>
      </c>
      <c r="D2" s="68"/>
      <c r="E2" s="68"/>
      <c r="F2" s="68"/>
      <c r="G2" s="68"/>
      <c r="H2" s="68"/>
    </row>
    <row r="3" spans="1:8" x14ac:dyDescent="0.25">
      <c r="A3" s="9">
        <v>1</v>
      </c>
      <c r="C3" s="69" t="s">
        <v>64</v>
      </c>
      <c r="D3" s="69"/>
      <c r="E3" s="69"/>
      <c r="F3" s="69"/>
      <c r="G3" s="69"/>
      <c r="H3" s="69"/>
    </row>
    <row r="4" spans="1:8" x14ac:dyDescent="0.25">
      <c r="C4" s="26"/>
      <c r="D4" s="26"/>
      <c r="E4" s="26"/>
      <c r="F4" s="29"/>
      <c r="G4" s="26"/>
      <c r="H4" s="26"/>
    </row>
    <row r="5" spans="1:8" x14ac:dyDescent="0.25">
      <c r="A5" s="9">
        <v>1</v>
      </c>
      <c r="C5" s="22"/>
      <c r="D5" s="22"/>
      <c r="E5" s="22"/>
      <c r="F5" s="22"/>
      <c r="G5" s="22"/>
      <c r="H5" s="21" t="s">
        <v>23</v>
      </c>
    </row>
    <row r="6" spans="1:8" x14ac:dyDescent="0.25">
      <c r="A6" s="9">
        <v>1</v>
      </c>
      <c r="B6" s="64"/>
      <c r="C6" s="64"/>
      <c r="D6" s="70" t="s">
        <v>4</v>
      </c>
      <c r="E6" s="73" t="s">
        <v>2</v>
      </c>
      <c r="F6" s="60" t="s">
        <v>32</v>
      </c>
      <c r="G6" s="76" t="s">
        <v>33</v>
      </c>
      <c r="H6" s="76" t="s">
        <v>3</v>
      </c>
    </row>
    <row r="7" spans="1:8" x14ac:dyDescent="0.25">
      <c r="A7" s="9">
        <v>1</v>
      </c>
      <c r="B7" s="65"/>
      <c r="C7" s="65"/>
      <c r="D7" s="71"/>
      <c r="E7" s="74"/>
      <c r="F7" s="61"/>
      <c r="G7" s="77"/>
      <c r="H7" s="77"/>
    </row>
    <row r="8" spans="1:8" ht="120.75" customHeight="1" x14ac:dyDescent="0.25">
      <c r="A8" s="9">
        <v>1</v>
      </c>
      <c r="B8" s="66"/>
      <c r="C8" s="66"/>
      <c r="D8" s="72"/>
      <c r="E8" s="75"/>
      <c r="F8" s="62"/>
      <c r="G8" s="78"/>
      <c r="H8" s="78"/>
    </row>
    <row r="9" spans="1:8" x14ac:dyDescent="0.25">
      <c r="A9" s="9">
        <v>1</v>
      </c>
      <c r="B9" s="25"/>
      <c r="C9" s="25"/>
      <c r="D9" s="25"/>
      <c r="E9" s="25">
        <f t="shared" ref="E9" si="0">D9+1</f>
        <v>1</v>
      </c>
      <c r="F9" s="28"/>
      <c r="G9" s="25">
        <f t="shared" ref="G9" si="1">E9+1</f>
        <v>2</v>
      </c>
      <c r="H9" s="25">
        <f t="shared" ref="H9" si="2">G9+1</f>
        <v>3</v>
      </c>
    </row>
    <row r="10" spans="1:8" x14ac:dyDescent="0.25">
      <c r="A10" s="20">
        <v>1</v>
      </c>
      <c r="B10" s="11"/>
      <c r="C10" s="11"/>
      <c r="D10" s="12"/>
      <c r="E10" s="18"/>
      <c r="F10" s="18"/>
      <c r="G10" s="18"/>
      <c r="H10" s="18"/>
    </row>
    <row r="11" spans="1:8" s="45" customFormat="1" x14ac:dyDescent="0.25">
      <c r="A11" s="41">
        <v>1</v>
      </c>
      <c r="B11" s="42"/>
      <c r="C11" s="42"/>
      <c r="D11" s="43" t="s">
        <v>24</v>
      </c>
      <c r="E11" s="44">
        <f>E12+E17+E20+E22+E25+E27+E29</f>
        <v>628311300</v>
      </c>
      <c r="F11" s="44">
        <f t="shared" ref="F11:G11" si="3">F12+F17+F20+F22+F25+F27+F29</f>
        <v>0</v>
      </c>
      <c r="G11" s="44">
        <f t="shared" si="3"/>
        <v>0</v>
      </c>
      <c r="H11" s="44">
        <f>H12+H17+H20+H22+H25+H27+H29</f>
        <v>0</v>
      </c>
    </row>
    <row r="12" spans="1:8" x14ac:dyDescent="0.25">
      <c r="A12" s="20">
        <f t="shared" ref="A12:A26" si="4">IF(ABS(MAX(E12:H12))+ABS(MIN(E12:H12))=0,0,1)</f>
        <v>1</v>
      </c>
      <c r="B12" s="14"/>
      <c r="C12" s="14" t="s">
        <v>5</v>
      </c>
      <c r="D12" s="38" t="s">
        <v>6</v>
      </c>
      <c r="E12" s="40">
        <f>SUBTOTAL(9,E13:E16)</f>
        <v>140000000</v>
      </c>
      <c r="F12" s="40">
        <f t="shared" ref="F12:G12" si="5">SUBTOTAL(9,F13:F16)</f>
        <v>0</v>
      </c>
      <c r="G12" s="40">
        <f t="shared" si="5"/>
        <v>0</v>
      </c>
      <c r="H12" s="40">
        <f>SUBTOTAL(9,H13:H16)</f>
        <v>0</v>
      </c>
    </row>
    <row r="13" spans="1:8" x14ac:dyDescent="0.25">
      <c r="A13" s="20">
        <f t="shared" si="4"/>
        <v>1</v>
      </c>
      <c r="B13" s="14"/>
      <c r="C13" s="14" t="s">
        <v>7</v>
      </c>
      <c r="D13" s="13" t="s">
        <v>25</v>
      </c>
      <c r="E13" s="19">
        <v>35000000</v>
      </c>
      <c r="F13" s="19"/>
      <c r="G13" s="16"/>
      <c r="H13" s="16"/>
    </row>
    <row r="14" spans="1:8" ht="47.25" x14ac:dyDescent="0.25">
      <c r="A14" s="20">
        <f t="shared" si="4"/>
        <v>1</v>
      </c>
      <c r="B14" s="14"/>
      <c r="C14" s="14" t="s">
        <v>8</v>
      </c>
      <c r="D14" s="13" t="s">
        <v>9</v>
      </c>
      <c r="E14" s="19">
        <v>80000000</v>
      </c>
      <c r="F14" s="19"/>
      <c r="G14" s="16"/>
      <c r="H14" s="16"/>
    </row>
    <row r="15" spans="1:8" x14ac:dyDescent="0.25">
      <c r="A15" s="20">
        <f t="shared" si="4"/>
        <v>1</v>
      </c>
      <c r="B15" s="14"/>
      <c r="C15" s="14" t="s">
        <v>10</v>
      </c>
      <c r="D15" s="13" t="s">
        <v>11</v>
      </c>
      <c r="E15" s="19">
        <v>10000000</v>
      </c>
      <c r="F15" s="19"/>
      <c r="G15" s="16"/>
      <c r="H15" s="16"/>
    </row>
    <row r="16" spans="1:8" ht="31.5" x14ac:dyDescent="0.25">
      <c r="A16" s="20">
        <f t="shared" si="4"/>
        <v>1</v>
      </c>
      <c r="B16" s="14"/>
      <c r="C16" s="14" t="s">
        <v>12</v>
      </c>
      <c r="D16" s="13" t="s">
        <v>13</v>
      </c>
      <c r="E16" s="19">
        <v>15000000</v>
      </c>
      <c r="F16" s="19"/>
      <c r="G16" s="16"/>
      <c r="H16" s="16"/>
    </row>
    <row r="17" spans="1:8" x14ac:dyDescent="0.25">
      <c r="A17" s="20"/>
      <c r="B17" s="14"/>
      <c r="C17" s="14" t="s">
        <v>35</v>
      </c>
      <c r="D17" s="38" t="s">
        <v>36</v>
      </c>
      <c r="E17" s="39">
        <f>E18+E19</f>
        <v>55000000</v>
      </c>
      <c r="F17" s="39">
        <f t="shared" ref="F17:G17" si="6">F18+F19</f>
        <v>0</v>
      </c>
      <c r="G17" s="39">
        <f t="shared" si="6"/>
        <v>0</v>
      </c>
      <c r="H17" s="39">
        <f t="shared" ref="H17" si="7">H18+H19</f>
        <v>0</v>
      </c>
    </row>
    <row r="18" spans="1:8" ht="78.75" x14ac:dyDescent="0.25">
      <c r="A18" s="20"/>
      <c r="B18" s="14"/>
      <c r="C18" s="33" t="s">
        <v>37</v>
      </c>
      <c r="D18" s="34" t="s">
        <v>38</v>
      </c>
      <c r="E18" s="35">
        <v>25000000</v>
      </c>
      <c r="F18" s="35"/>
      <c r="G18" s="16"/>
      <c r="H18" s="16"/>
    </row>
    <row r="19" spans="1:8" ht="47.25" x14ac:dyDescent="0.25">
      <c r="A19" s="20"/>
      <c r="B19" s="14"/>
      <c r="C19" s="33" t="s">
        <v>39</v>
      </c>
      <c r="D19" s="34" t="s">
        <v>40</v>
      </c>
      <c r="E19" s="35">
        <v>30000000</v>
      </c>
      <c r="F19" s="35"/>
      <c r="G19" s="16"/>
      <c r="H19" s="16"/>
    </row>
    <row r="20" spans="1:8" ht="31.5" x14ac:dyDescent="0.25">
      <c r="A20" s="20"/>
      <c r="B20" s="14"/>
      <c r="C20" s="14" t="s">
        <v>41</v>
      </c>
      <c r="D20" s="38" t="s">
        <v>42</v>
      </c>
      <c r="E20" s="39">
        <f>E21</f>
        <v>3000000</v>
      </c>
      <c r="F20" s="39">
        <f>F21</f>
        <v>0</v>
      </c>
      <c r="G20" s="39">
        <f t="shared" ref="G20:H20" si="8">G21</f>
        <v>0</v>
      </c>
      <c r="H20" s="39">
        <f t="shared" si="8"/>
        <v>0</v>
      </c>
    </row>
    <row r="21" spans="1:8" ht="31.5" x14ac:dyDescent="0.25">
      <c r="A21" s="20"/>
      <c r="B21" s="14"/>
      <c r="C21" s="33" t="s">
        <v>43</v>
      </c>
      <c r="D21" s="34" t="s">
        <v>44</v>
      </c>
      <c r="E21" s="35">
        <v>3000000</v>
      </c>
      <c r="F21" s="35"/>
      <c r="G21" s="16"/>
      <c r="H21" s="16"/>
    </row>
    <row r="22" spans="1:8" x14ac:dyDescent="0.25">
      <c r="A22" s="20">
        <f t="shared" si="4"/>
        <v>1</v>
      </c>
      <c r="B22" s="14"/>
      <c r="C22" s="37" t="s">
        <v>14</v>
      </c>
      <c r="D22" s="38" t="s">
        <v>15</v>
      </c>
      <c r="E22" s="40">
        <f>SUBTOTAL(9,E23:E24)</f>
        <v>406246300</v>
      </c>
      <c r="F22" s="40">
        <f>SUBTOTAL(9,F23:F24)</f>
        <v>0</v>
      </c>
      <c r="G22" s="40">
        <f t="shared" ref="G22:H22" si="9">SUBTOTAL(9,G23:G24)</f>
        <v>0</v>
      </c>
      <c r="H22" s="40">
        <f t="shared" si="9"/>
        <v>0</v>
      </c>
    </row>
    <row r="23" spans="1:8" ht="47.25" x14ac:dyDescent="0.25">
      <c r="A23" s="20">
        <f t="shared" si="4"/>
        <v>1</v>
      </c>
      <c r="B23" s="14"/>
      <c r="C23" s="14" t="s">
        <v>16</v>
      </c>
      <c r="D23" s="13" t="s">
        <v>17</v>
      </c>
      <c r="E23" s="19">
        <v>110000000</v>
      </c>
      <c r="F23" s="19"/>
      <c r="G23" s="16"/>
      <c r="H23" s="16"/>
    </row>
    <row r="24" spans="1:8" ht="47.25" x14ac:dyDescent="0.25">
      <c r="A24" s="20">
        <f t="shared" si="4"/>
        <v>1</v>
      </c>
      <c r="B24" s="14"/>
      <c r="C24" s="14" t="s">
        <v>18</v>
      </c>
      <c r="D24" s="34" t="s">
        <v>34</v>
      </c>
      <c r="E24" s="35">
        <v>296246300</v>
      </c>
      <c r="F24" s="35"/>
      <c r="G24" s="16"/>
      <c r="H24" s="16"/>
    </row>
    <row r="25" spans="1:8" x14ac:dyDescent="0.25">
      <c r="A25" s="20">
        <f t="shared" si="4"/>
        <v>1</v>
      </c>
      <c r="B25" s="14"/>
      <c r="C25" s="37" t="s">
        <v>19</v>
      </c>
      <c r="D25" s="38" t="s">
        <v>20</v>
      </c>
      <c r="E25" s="40">
        <f>SUBTOTAL(9,E26:E26)</f>
        <v>17000000</v>
      </c>
      <c r="F25" s="40">
        <f t="shared" ref="F25:G25" si="10">SUBTOTAL(9,F26:F26)</f>
        <v>0</v>
      </c>
      <c r="G25" s="40">
        <f t="shared" si="10"/>
        <v>0</v>
      </c>
      <c r="H25" s="40">
        <f t="shared" ref="H25" si="11">SUBTOTAL(9,H26:H26)</f>
        <v>0</v>
      </c>
    </row>
    <row r="26" spans="1:8" ht="31.5" x14ac:dyDescent="0.25">
      <c r="A26" s="20">
        <f t="shared" si="4"/>
        <v>1</v>
      </c>
      <c r="B26" s="14"/>
      <c r="C26" s="14" t="s">
        <v>21</v>
      </c>
      <c r="D26" s="13" t="s">
        <v>22</v>
      </c>
      <c r="E26" s="19">
        <v>17000000</v>
      </c>
      <c r="F26" s="19"/>
      <c r="G26" s="16"/>
      <c r="H26" s="16"/>
    </row>
    <row r="27" spans="1:8" x14ac:dyDescent="0.25">
      <c r="A27" s="20">
        <v>1</v>
      </c>
      <c r="B27" s="14"/>
      <c r="C27" s="37" t="s">
        <v>45</v>
      </c>
      <c r="D27" s="38" t="s">
        <v>46</v>
      </c>
      <c r="E27" s="39">
        <f>E28</f>
        <v>1200000</v>
      </c>
      <c r="F27" s="39">
        <f t="shared" ref="F27:G27" si="12">F28</f>
        <v>0</v>
      </c>
      <c r="G27" s="39">
        <f t="shared" si="12"/>
        <v>0</v>
      </c>
      <c r="H27" s="39">
        <f t="shared" ref="H27" si="13">H28</f>
        <v>0</v>
      </c>
    </row>
    <row r="28" spans="1:8" ht="47.25" x14ac:dyDescent="0.25">
      <c r="C28" s="14" t="s">
        <v>47</v>
      </c>
      <c r="D28" s="36" t="s">
        <v>48</v>
      </c>
      <c r="E28" s="35">
        <v>1200000</v>
      </c>
      <c r="F28" s="35"/>
      <c r="G28" s="15"/>
      <c r="H28" s="15"/>
    </row>
    <row r="29" spans="1:8" x14ac:dyDescent="0.25">
      <c r="C29" s="37" t="s">
        <v>49</v>
      </c>
      <c r="D29" s="38" t="s">
        <v>50</v>
      </c>
      <c r="E29" s="39">
        <f>E30+E31+E32</f>
        <v>5865000</v>
      </c>
      <c r="F29" s="39">
        <f t="shared" ref="F29:G29" si="14">F30+F31+F32</f>
        <v>0</v>
      </c>
      <c r="G29" s="39">
        <f t="shared" si="14"/>
        <v>0</v>
      </c>
      <c r="H29" s="39">
        <f>H30+H31+H32</f>
        <v>0</v>
      </c>
    </row>
    <row r="30" spans="1:8" x14ac:dyDescent="0.25">
      <c r="C30" s="14" t="s">
        <v>51</v>
      </c>
      <c r="D30" s="36" t="s">
        <v>52</v>
      </c>
      <c r="E30" s="35">
        <v>2250000</v>
      </c>
      <c r="F30" s="35"/>
      <c r="G30" s="15"/>
      <c r="H30" s="15"/>
    </row>
    <row r="31" spans="1:8" x14ac:dyDescent="0.25">
      <c r="C31" s="33" t="s">
        <v>53</v>
      </c>
      <c r="D31" s="34" t="s">
        <v>54</v>
      </c>
      <c r="E31" s="35">
        <v>3515000</v>
      </c>
      <c r="F31" s="35"/>
      <c r="G31" s="15"/>
      <c r="H31" s="15"/>
    </row>
    <row r="32" spans="1:8" ht="31.5" x14ac:dyDescent="0.25">
      <c r="C32" s="33" t="s">
        <v>55</v>
      </c>
      <c r="D32" s="34" t="s">
        <v>56</v>
      </c>
      <c r="E32" s="35">
        <v>100000</v>
      </c>
      <c r="F32" s="35"/>
      <c r="G32" s="15"/>
      <c r="H32" s="15"/>
    </row>
  </sheetData>
  <mergeCells count="9">
    <mergeCell ref="B6:B8"/>
    <mergeCell ref="C2:H2"/>
    <mergeCell ref="C3:H3"/>
    <mergeCell ref="C6:C8"/>
    <mergeCell ref="D6:D8"/>
    <mergeCell ref="E6:E8"/>
    <mergeCell ref="G6:G8"/>
    <mergeCell ref="H6:H8"/>
    <mergeCell ref="F6:F8"/>
  </mergeCells>
  <pageMargins left="0" right="0" top="0.74803149606299213" bottom="0.74803149606299213" header="0.31496062992125984" footer="0.31496062992125984"/>
  <pageSetup paperSize="9" scale="85" orientation="portrait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Капиталови разходи и трансфери</vt:lpstr>
      <vt:lpstr>Капиталови разходи чл. 1, ал. 5</vt:lpstr>
      <vt:lpstr>'Капиталови разходи и трансфери'!Print_Area</vt:lpstr>
      <vt:lpstr>'Капиталови разходи чл. 1, ал. 5'!Print_Area</vt:lpstr>
      <vt:lpstr>'Капиталови разходи и трансфери'!Print_Titles</vt:lpstr>
      <vt:lpstr>'Капиталови разходи чл. 1, ал. 5'!Print_Titles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Vasil Nevenov</cp:lastModifiedBy>
  <cp:lastPrinted>2022-11-01T13:46:03Z</cp:lastPrinted>
  <dcterms:created xsi:type="dcterms:W3CDTF">2013-02-15T06:53:18Z</dcterms:created>
  <dcterms:modified xsi:type="dcterms:W3CDTF">2022-11-01T14:13:09Z</dcterms:modified>
</cp:coreProperties>
</file>