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Счетоводна отчетност\SPRAVKI\SCF spravki\INTERNET\2014-2020\2025\01.2025\"/>
    </mc:Choice>
  </mc:AlternateContent>
  <bookViews>
    <workbookView xWindow="0" yWindow="0" windowWidth="14370" windowHeight="3675"/>
  </bookViews>
  <sheets>
    <sheet name="SCF_financial info_EUR_ENG" sheetId="5" r:id="rId1"/>
  </sheets>
  <definedNames>
    <definedName name="_xlnm.Print_Area" localSheetId="0">'SCF_financial info_EUR_ENG'!$A$1:$M$21</definedName>
  </definedNames>
  <calcPr calcId="162913"/>
</workbook>
</file>

<file path=xl/calcChain.xml><?xml version="1.0" encoding="utf-8"?>
<calcChain xmlns="http://schemas.openxmlformats.org/spreadsheetml/2006/main">
  <c r="M8" i="5" l="1"/>
  <c r="I11" i="5" l="1"/>
  <c r="E11" i="5"/>
  <c r="L11" i="5"/>
  <c r="M11" i="5"/>
  <c r="J11" i="5"/>
  <c r="H11" i="5"/>
  <c r="G11" i="5"/>
  <c r="F11" i="5"/>
  <c r="D11" i="5"/>
  <c r="L8" i="5"/>
  <c r="I8" i="5"/>
  <c r="J8" i="5"/>
  <c r="H8" i="5"/>
  <c r="G8" i="5"/>
  <c r="F8" i="5"/>
  <c r="E8" i="5"/>
  <c r="D8" i="5"/>
  <c r="C8" i="5"/>
  <c r="H5" i="5"/>
  <c r="M5" i="5"/>
  <c r="L5" i="5"/>
  <c r="J5" i="5"/>
  <c r="I5" i="5"/>
  <c r="G5" i="5"/>
  <c r="F5" i="5"/>
  <c r="E5" i="5"/>
  <c r="D5" i="5"/>
  <c r="C5" i="5"/>
  <c r="G20" i="5" l="1"/>
  <c r="H20" i="5"/>
  <c r="J20" i="5"/>
  <c r="D20" i="5"/>
  <c r="M20" i="5"/>
  <c r="F20" i="5"/>
  <c r="L20" i="5"/>
  <c r="K11" i="5"/>
  <c r="I20" i="5"/>
  <c r="K5" i="5"/>
  <c r="K8" i="5"/>
  <c r="V8" i="5" s="1"/>
  <c r="C11" i="5"/>
  <c r="C20" i="5" s="1"/>
  <c r="W10" i="5"/>
  <c r="W12" i="5"/>
  <c r="W13" i="5"/>
  <c r="W14" i="5"/>
  <c r="Y14" i="5" s="1"/>
  <c r="W15" i="5"/>
  <c r="Y15" i="5" s="1"/>
  <c r="W16" i="5"/>
  <c r="Y16" i="5" s="1"/>
  <c r="W17" i="5"/>
  <c r="W18" i="5"/>
  <c r="Y18" i="5" s="1"/>
  <c r="W19" i="5"/>
  <c r="Y19" i="5" s="1"/>
  <c r="V10" i="5"/>
  <c r="V12" i="5"/>
  <c r="V13" i="5"/>
  <c r="V14" i="5"/>
  <c r="V15" i="5"/>
  <c r="V16" i="5"/>
  <c r="V17" i="5"/>
  <c r="V18" i="5"/>
  <c r="V19" i="5"/>
  <c r="E20" i="5" l="1"/>
  <c r="K20" i="5"/>
  <c r="W9" i="5"/>
  <c r="V9" i="5"/>
  <c r="W8" i="5"/>
  <c r="Y8" i="5" s="1"/>
  <c r="W11" i="5"/>
  <c r="Y11" i="5" s="1"/>
  <c r="V11" i="5"/>
  <c r="W6" i="5"/>
  <c r="V7" i="5" l="1"/>
  <c r="W7" i="5"/>
  <c r="W5" i="5" s="1"/>
  <c r="Y5" i="5" s="1"/>
  <c r="V6" i="5"/>
</calcChain>
</file>

<file path=xl/sharedStrings.xml><?xml version="1.0" encoding="utf-8"?>
<sst xmlns="http://schemas.openxmlformats.org/spreadsheetml/2006/main" count="47" uniqueCount="31">
  <si>
    <t xml:space="preserve">OP / FUND </t>
  </si>
  <si>
    <t>currency</t>
  </si>
  <si>
    <t xml:space="preserve">OP Budget - EC financing </t>
  </si>
  <si>
    <t>OP Budget - national Co-financing</t>
  </si>
  <si>
    <t>OP Budget  - Total</t>
  </si>
  <si>
    <t>EC part</t>
  </si>
  <si>
    <t>National Co-financing part</t>
  </si>
  <si>
    <t>1. OP Transport and Transport Infrastructure / ERDF &amp; CF</t>
  </si>
  <si>
    <t>Euro</t>
  </si>
  <si>
    <t>ERDF</t>
  </si>
  <si>
    <t>CF</t>
  </si>
  <si>
    <t>2. OP Environment 2014-2020/ ERDF &amp; CF</t>
  </si>
  <si>
    <t xml:space="preserve">3. OP Science and Education for Smart Growth /ERDF &amp; ESF </t>
  </si>
  <si>
    <t xml:space="preserve">  ERDF</t>
  </si>
  <si>
    <t xml:space="preserve">  ESF</t>
  </si>
  <si>
    <t>4. OP Regions in Growth / ERDF</t>
  </si>
  <si>
    <t>5. OP Human Resourses Development 2014-2020 / ESF</t>
  </si>
  <si>
    <t>7. OP SME Initiative /ERDF</t>
  </si>
  <si>
    <t>8. OP Good Governance / ESF</t>
  </si>
  <si>
    <t>9. OP Fund for EU Aid for the most deprived</t>
  </si>
  <si>
    <t>Total</t>
  </si>
  <si>
    <t xml:space="preserve"> </t>
  </si>
  <si>
    <t>6. OP Innovation and Competitiveness 2014-2020  / ERDF *</t>
  </si>
  <si>
    <t xml:space="preserve">* payments made under the scheme BG16RFOP002-2.073 Support for micro and small enterprises to overcome the economic consequences of the COVID-19 pandemic are reported  </t>
  </si>
  <si>
    <t>Total pre-financing received from the EC up to 31.01.2025</t>
  </si>
  <si>
    <t>Funds received from the EC based on submitted applications for payment up to  31.01.2025</t>
  </si>
  <si>
    <t>Total funds received from the EC up to  31.01.2025</t>
  </si>
  <si>
    <t>Paid up to  31.01.2025</t>
  </si>
  <si>
    <t>Total paid up to 31.01.2025</t>
  </si>
  <si>
    <t>Total public expenditure declared to the EC with Payment claims
 as per  31.01.2025</t>
  </si>
  <si>
    <t>Total public expenditure certified to the EC with Annual Accounts 
as per  31.01.2025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</si>
</sst>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-* #,##0.00\ [$€-1]_-;\-* #,##0.00\ [$€-1]_-;_-* &quot;-&quot;??\ [$€-1]_-;_-@_-"/>
    <numFmt numFmtId="167" formatCode="#,##0.00\ [$€-1];\-#,##0.00\ [$€-1]"/>
    <numFmt numFmtId="168" formatCode="_-* #,##0\ [$€-1]_-;\-* #,##0\ [$€-1]_-;_-* &quot;-&quot;??\ [$€-1]_-;_-@_-"/>
    <numFmt numFmtId="169" formatCode="#,##0.00_ ;\-#,##0.00\ "/>
    <numFmt numFmtId="170" formatCode="_-* #,##0\ [$€-1]_-;\-* #,##0\ [$€-1]_-;_-* &quot;-&quot;\ [$€-1]_-;_-@_-"/>
    <numFmt numFmtId="171" formatCode="_-* #,##0.0000\ _л_в_-;\-* #,##0.0000\ _л_в_-;_-* &quot;-&quot;????\ _л_в_-;_-@_-"/>
  </numFmts>
  <fonts count="13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969696"/>
      <name val="Times New Roman"/>
      <family val="1"/>
      <charset val="204"/>
    </font>
    <font>
      <sz val="11"/>
      <color rgb="FF969696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167" fontId="3" fillId="0" borderId="0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8" fontId="3" fillId="0" borderId="0" xfId="2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171" fontId="4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5" fillId="0" borderId="0" xfId="0" applyFont="1" applyFill="1"/>
    <xf numFmtId="0" fontId="3" fillId="0" borderId="0" xfId="0" applyFont="1" applyFill="1" applyAlignment="1">
      <alignment horizontal="center" vertical="center"/>
    </xf>
    <xf numFmtId="170" fontId="3" fillId="0" borderId="0" xfId="2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/>
    <xf numFmtId="169" fontId="5" fillId="0" borderId="0" xfId="0" applyNumberFormat="1" applyFont="1" applyFill="1"/>
    <xf numFmtId="171" fontId="4" fillId="3" borderId="0" xfId="0" applyNumberFormat="1" applyFont="1" applyFill="1" applyAlignment="1">
      <alignment horizontal="center" vertical="center"/>
    </xf>
    <xf numFmtId="0" fontId="6" fillId="3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168" fontId="4" fillId="0" borderId="0" xfId="2" applyNumberFormat="1" applyFont="1" applyFill="1" applyBorder="1" applyAlignment="1">
      <alignment horizontal="center" vertical="center" wrapText="1"/>
    </xf>
    <xf numFmtId="167" fontId="3" fillId="2" borderId="0" xfId="2" applyNumberFormat="1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4" fillId="2" borderId="0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8" fontId="4" fillId="2" borderId="0" xfId="2" applyNumberFormat="1" applyFont="1" applyFill="1" applyBorder="1" applyAlignment="1">
      <alignment horizontal="center" vertical="center" wrapText="1"/>
    </xf>
    <xf numFmtId="171" fontId="4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vertical="center" wrapText="1"/>
    </xf>
    <xf numFmtId="170" fontId="3" fillId="2" borderId="0" xfId="0" applyNumberFormat="1" applyFont="1" applyFill="1" applyBorder="1" applyAlignment="1">
      <alignment horizontal="center" vertical="center"/>
    </xf>
    <xf numFmtId="170" fontId="8" fillId="2" borderId="0" xfId="0" applyNumberFormat="1" applyFont="1" applyFill="1" applyBorder="1" applyAlignment="1">
      <alignment horizontal="center" vertical="center"/>
    </xf>
    <xf numFmtId="170" fontId="8" fillId="0" borderId="0" xfId="0" applyNumberFormat="1" applyFont="1" applyFill="1" applyBorder="1" applyAlignment="1">
      <alignment horizontal="center" vertical="center"/>
    </xf>
    <xf numFmtId="170" fontId="8" fillId="0" borderId="0" xfId="1" applyNumberFormat="1" applyFont="1" applyFill="1" applyBorder="1" applyAlignment="1">
      <alignment horizontal="right" vertical="center"/>
    </xf>
    <xf numFmtId="170" fontId="7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/>
    <xf numFmtId="0" fontId="10" fillId="0" borderId="0" xfId="0" applyFont="1" applyFill="1" applyAlignment="1">
      <alignment horizontal="center" vertical="center"/>
    </xf>
    <xf numFmtId="3" fontId="9" fillId="0" borderId="0" xfId="0" applyNumberFormat="1" applyFont="1" applyFill="1"/>
    <xf numFmtId="0" fontId="9" fillId="0" borderId="0" xfId="0" applyFont="1" applyFill="1"/>
    <xf numFmtId="3" fontId="9" fillId="0" borderId="0" xfId="0" applyNumberFormat="1" applyFont="1" applyFill="1" applyAlignment="1">
      <alignment horizontal="center" vertical="center"/>
    </xf>
    <xf numFmtId="3" fontId="10" fillId="0" borderId="0" xfId="0" applyNumberFormat="1" applyFont="1" applyFill="1"/>
    <xf numFmtId="0" fontId="10" fillId="0" borderId="0" xfId="0" applyFont="1" applyFill="1"/>
    <xf numFmtId="0" fontId="9" fillId="0" borderId="0" xfId="0" applyFont="1" applyFill="1" applyAlignment="1">
      <alignment horizontal="center" vertical="center"/>
    </xf>
    <xf numFmtId="4" fontId="9" fillId="0" borderId="0" xfId="0" applyNumberFormat="1" applyFont="1" applyFill="1"/>
    <xf numFmtId="165" fontId="9" fillId="0" borderId="0" xfId="1" applyFont="1" applyFill="1" applyAlignment="1">
      <alignment horizontal="center" vertical="center"/>
    </xf>
    <xf numFmtId="10" fontId="9" fillId="0" borderId="0" xfId="0" applyNumberFormat="1" applyFont="1" applyFill="1"/>
    <xf numFmtId="3" fontId="9" fillId="2" borderId="0" xfId="0" applyNumberFormat="1" applyFont="1" applyFill="1"/>
    <xf numFmtId="0" fontId="9" fillId="2" borderId="0" xfId="0" applyFont="1" applyFill="1"/>
    <xf numFmtId="0" fontId="9" fillId="2" borderId="0" xfId="0" applyFont="1" applyFill="1" applyAlignment="1">
      <alignment wrapText="1"/>
    </xf>
    <xf numFmtId="0" fontId="9" fillId="4" borderId="0" xfId="0" applyFont="1" applyFill="1"/>
    <xf numFmtId="168" fontId="3" fillId="2" borderId="0" xfId="2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168" fontId="7" fillId="0" borderId="0" xfId="2" applyNumberFormat="1" applyFont="1" applyFill="1" applyBorder="1" applyAlignment="1">
      <alignment horizontal="center" vertical="center" wrapText="1"/>
    </xf>
    <xf numFmtId="168" fontId="7" fillId="2" borderId="0" xfId="2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0" fontId="3" fillId="0" borderId="1" xfId="0" applyNumberFormat="1" applyFont="1" applyFill="1" applyBorder="1" applyAlignment="1">
      <alignment horizontal="center" vertical="center"/>
    </xf>
    <xf numFmtId="170" fontId="7" fillId="0" borderId="1" xfId="0" applyNumberFormat="1" applyFont="1" applyFill="1" applyBorder="1" applyAlignment="1">
      <alignment horizontal="center" vertical="center"/>
    </xf>
    <xf numFmtId="3" fontId="8" fillId="2" borderId="1" xfId="1" applyNumberFormat="1" applyFont="1" applyFill="1" applyBorder="1" applyAlignment="1">
      <alignment vertical="center" wrapText="1"/>
    </xf>
    <xf numFmtId="170" fontId="8" fillId="2" borderId="1" xfId="0" applyNumberFormat="1" applyFont="1" applyFill="1" applyBorder="1" applyAlignment="1">
      <alignment horizontal="center" vertical="center"/>
    </xf>
    <xf numFmtId="170" fontId="5" fillId="2" borderId="1" xfId="0" applyNumberFormat="1" applyFont="1" applyFill="1" applyBorder="1" applyAlignment="1">
      <alignment horizontal="center" vertical="center"/>
    </xf>
    <xf numFmtId="170" fontId="5" fillId="2" borderId="1" xfId="0" applyNumberFormat="1" applyFont="1" applyFill="1" applyBorder="1" applyAlignment="1">
      <alignment vertical="center"/>
    </xf>
    <xf numFmtId="170" fontId="8" fillId="2" borderId="1" xfId="0" applyNumberFormat="1" applyFont="1" applyFill="1" applyBorder="1" applyAlignment="1">
      <alignment vertical="center"/>
    </xf>
    <xf numFmtId="170" fontId="8" fillId="2" borderId="1" xfId="1" applyNumberFormat="1" applyFont="1" applyFill="1" applyBorder="1" applyAlignment="1">
      <alignment horizontal="right" vertical="center"/>
    </xf>
    <xf numFmtId="170" fontId="7" fillId="2" borderId="1" xfId="0" applyNumberFormat="1" applyFont="1" applyFill="1" applyBorder="1" applyAlignment="1">
      <alignment horizontal="center" vertical="center"/>
    </xf>
    <xf numFmtId="170" fontId="3" fillId="2" borderId="1" xfId="0" applyNumberFormat="1" applyFont="1" applyFill="1" applyBorder="1" applyAlignment="1">
      <alignment horizontal="center" vertical="center"/>
    </xf>
    <xf numFmtId="170" fontId="7" fillId="2" borderId="1" xfId="0" applyNumberFormat="1" applyFont="1" applyFill="1" applyBorder="1" applyAlignment="1">
      <alignment vertical="center"/>
    </xf>
    <xf numFmtId="0" fontId="11" fillId="0" borderId="6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colors>
    <mruColors>
      <color rgb="FF969696"/>
      <color rgb="FFBA8CDC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Y35"/>
  <sheetViews>
    <sheetView tabSelected="1" view="pageBreakPreview" zoomScale="85" zoomScaleNormal="90" zoomScaleSheetLayoutView="85" workbookViewId="0">
      <pane xSplit="1" ySplit="3" topLeftCell="G4" activePane="bottomRight" state="frozen"/>
      <selection pane="topRight" activeCell="B1" sqref="B1"/>
      <selection pane="bottomLeft" activeCell="A4" sqref="A4"/>
      <selection pane="bottomRight" activeCell="G20" sqref="G20"/>
    </sheetView>
  </sheetViews>
  <sheetFormatPr defaultColWidth="9.140625" defaultRowHeight="15" outlineLevelRow="1" x14ac:dyDescent="0.25"/>
  <cols>
    <col min="1" max="1" width="34.7109375" style="13" customWidth="1"/>
    <col min="2" max="2" width="7.85546875" style="5" customWidth="1"/>
    <col min="3" max="3" width="17.5703125" style="5" customWidth="1"/>
    <col min="4" max="4" width="17.85546875" style="5" customWidth="1"/>
    <col min="5" max="5" width="19.7109375" style="5" customWidth="1"/>
    <col min="6" max="6" width="18.140625" style="60" customWidth="1"/>
    <col min="7" max="7" width="19.42578125" style="60" customWidth="1"/>
    <col min="8" max="8" width="16.7109375" style="5" customWidth="1"/>
    <col min="9" max="9" width="17.85546875" style="13" customWidth="1"/>
    <col min="10" max="10" width="16.7109375" style="13" customWidth="1"/>
    <col min="11" max="11" width="17.5703125" style="13" customWidth="1"/>
    <col min="12" max="12" width="19" style="19" customWidth="1"/>
    <col min="13" max="21" width="17.7109375" style="7" customWidth="1"/>
    <col min="22" max="22" width="25.5703125" style="50" customWidth="1"/>
    <col min="23" max="23" width="28.42578125" style="50" customWidth="1"/>
    <col min="24" max="24" width="13.5703125" style="50" customWidth="1"/>
    <col min="25" max="25" width="24.28515625" style="50" customWidth="1"/>
    <col min="26" max="16384" width="9.140625" style="13"/>
  </cols>
  <sheetData>
    <row r="1" spans="1:25" s="9" customFormat="1" ht="20.25" customHeight="1" x14ac:dyDescent="0.2">
      <c r="A1" s="1"/>
      <c r="B1" s="1"/>
      <c r="C1" s="2"/>
      <c r="D1" s="2"/>
      <c r="E1" s="2"/>
      <c r="F1" s="22"/>
      <c r="G1" s="22"/>
      <c r="H1" s="22"/>
      <c r="I1" s="23"/>
      <c r="J1" s="23"/>
      <c r="K1" s="23"/>
      <c r="L1" s="24"/>
      <c r="M1" s="24"/>
      <c r="N1" s="24"/>
      <c r="O1" s="24"/>
      <c r="P1" s="24"/>
      <c r="Q1" s="24"/>
      <c r="R1" s="24"/>
      <c r="S1" s="24"/>
      <c r="T1" s="24"/>
      <c r="U1" s="24"/>
      <c r="V1" s="44"/>
      <c r="W1" s="44"/>
      <c r="X1" s="44"/>
      <c r="Y1" s="44"/>
    </row>
    <row r="2" spans="1:25" s="10" customFormat="1" ht="12.75" customHeight="1" x14ac:dyDescent="0.25">
      <c r="A2" s="84" t="s">
        <v>0</v>
      </c>
      <c r="B2" s="85" t="s">
        <v>1</v>
      </c>
      <c r="C2" s="87" t="s">
        <v>2</v>
      </c>
      <c r="D2" s="87" t="s">
        <v>3</v>
      </c>
      <c r="E2" s="87" t="s">
        <v>4</v>
      </c>
      <c r="F2" s="80" t="s">
        <v>24</v>
      </c>
      <c r="G2" s="80" t="s">
        <v>25</v>
      </c>
      <c r="H2" s="80" t="s">
        <v>26</v>
      </c>
      <c r="I2" s="89" t="s">
        <v>27</v>
      </c>
      <c r="J2" s="90"/>
      <c r="K2" s="80" t="s">
        <v>28</v>
      </c>
      <c r="L2" s="78" t="s">
        <v>29</v>
      </c>
      <c r="M2" s="78" t="s">
        <v>30</v>
      </c>
      <c r="N2" s="36"/>
      <c r="O2" s="36"/>
      <c r="P2" s="36"/>
      <c r="Q2" s="36"/>
      <c r="R2" s="36"/>
      <c r="S2" s="36"/>
      <c r="T2" s="36"/>
      <c r="U2" s="36"/>
      <c r="V2" s="45"/>
      <c r="W2" s="45"/>
      <c r="X2" s="45"/>
      <c r="Y2" s="45"/>
    </row>
    <row r="3" spans="1:25" s="10" customFormat="1" ht="75" customHeight="1" x14ac:dyDescent="0.25">
      <c r="A3" s="84"/>
      <c r="B3" s="86"/>
      <c r="C3" s="88"/>
      <c r="D3" s="88"/>
      <c r="E3" s="88"/>
      <c r="F3" s="91"/>
      <c r="G3" s="91"/>
      <c r="H3" s="91"/>
      <c r="I3" s="34" t="s">
        <v>5</v>
      </c>
      <c r="J3" s="35" t="s">
        <v>6</v>
      </c>
      <c r="K3" s="81"/>
      <c r="L3" s="79"/>
      <c r="M3" s="79"/>
      <c r="N3" s="37"/>
      <c r="O3" s="37"/>
      <c r="P3" s="37"/>
      <c r="Q3" s="37"/>
      <c r="R3" s="37"/>
      <c r="S3" s="37"/>
      <c r="T3" s="37"/>
      <c r="U3" s="37"/>
      <c r="V3" s="45"/>
      <c r="W3" s="45"/>
      <c r="X3" s="45"/>
      <c r="Y3" s="45"/>
    </row>
    <row r="4" spans="1:25" s="10" customFormat="1" ht="18.75" customHeight="1" x14ac:dyDescent="0.2">
      <c r="A4" s="11">
        <v>1</v>
      </c>
      <c r="B4" s="3">
        <v>2</v>
      </c>
      <c r="C4" s="8">
        <v>3</v>
      </c>
      <c r="D4" s="3">
        <v>4</v>
      </c>
      <c r="E4" s="3">
        <v>5</v>
      </c>
      <c r="F4" s="25">
        <v>6</v>
      </c>
      <c r="G4" s="25">
        <v>7</v>
      </c>
      <c r="H4" s="25">
        <v>8</v>
      </c>
      <c r="I4" s="25">
        <v>9</v>
      </c>
      <c r="J4" s="25">
        <v>10</v>
      </c>
      <c r="K4" s="64">
        <v>11</v>
      </c>
      <c r="L4" s="64">
        <v>12</v>
      </c>
      <c r="M4" s="20">
        <v>13</v>
      </c>
      <c r="N4" s="38"/>
      <c r="O4" s="38"/>
      <c r="P4" s="38"/>
      <c r="Q4" s="38"/>
      <c r="R4" s="38"/>
      <c r="S4" s="38"/>
      <c r="T4" s="38"/>
      <c r="U4" s="38"/>
      <c r="V4" s="45"/>
      <c r="W4" s="45"/>
      <c r="X4" s="45"/>
      <c r="Y4" s="45"/>
    </row>
    <row r="5" spans="1:25" s="12" customFormat="1" ht="29.25" customHeight="1" x14ac:dyDescent="0.2">
      <c r="A5" s="29" t="s">
        <v>7</v>
      </c>
      <c r="B5" s="26" t="s">
        <v>8</v>
      </c>
      <c r="C5" s="65">
        <f>C6+C7</f>
        <v>1520755090</v>
      </c>
      <c r="D5" s="65">
        <f>D6+D7</f>
        <v>242780313</v>
      </c>
      <c r="E5" s="65">
        <f>E6+E7</f>
        <v>1763535403</v>
      </c>
      <c r="F5" s="65">
        <f t="shared" ref="F5:M5" si="0">F6+F7</f>
        <v>185179115.40000001</v>
      </c>
      <c r="G5" s="65">
        <f t="shared" si="0"/>
        <v>1312352060.8299999</v>
      </c>
      <c r="H5" s="65">
        <f t="shared" si="0"/>
        <v>1497531176.23</v>
      </c>
      <c r="I5" s="66">
        <f>+I6+I7</f>
        <v>1511948286.95</v>
      </c>
      <c r="J5" s="66">
        <f>+J6+J7</f>
        <v>241667294.19</v>
      </c>
      <c r="K5" s="65">
        <f>K6+K7</f>
        <v>1753615581.1399999</v>
      </c>
      <c r="L5" s="66">
        <f>L6+L7</f>
        <v>1753260874.3041015</v>
      </c>
      <c r="M5" s="65">
        <f t="shared" si="0"/>
        <v>1143731893.7723694</v>
      </c>
      <c r="N5" s="39"/>
      <c r="O5" s="39"/>
      <c r="P5" s="39"/>
      <c r="Q5" s="39"/>
      <c r="R5" s="39"/>
      <c r="S5" s="39"/>
      <c r="T5" s="39"/>
      <c r="U5" s="39"/>
      <c r="V5" s="46"/>
      <c r="W5" s="46">
        <f>+W6+W7</f>
        <v>3429773962.0610456</v>
      </c>
      <c r="X5" s="47">
        <v>1461442349.48</v>
      </c>
      <c r="Y5" s="48">
        <f>+W5-X5</f>
        <v>1968331612.5810456</v>
      </c>
    </row>
    <row r="6" spans="1:25" ht="29.25" customHeight="1" outlineLevel="1" x14ac:dyDescent="0.25">
      <c r="A6" s="30" t="s">
        <v>9</v>
      </c>
      <c r="B6" s="31" t="s">
        <v>8</v>
      </c>
      <c r="C6" s="67">
        <v>438611756</v>
      </c>
      <c r="D6" s="67">
        <v>76607959</v>
      </c>
      <c r="E6" s="68">
        <v>515219715</v>
      </c>
      <c r="F6" s="69">
        <v>65162124.003750004</v>
      </c>
      <c r="G6" s="69">
        <v>379701017.55999994</v>
      </c>
      <c r="H6" s="68">
        <v>444863141.56374997</v>
      </c>
      <c r="I6" s="69">
        <v>429895808.44999999</v>
      </c>
      <c r="J6" s="69">
        <v>75069848.549999997</v>
      </c>
      <c r="K6" s="69">
        <v>504965657</v>
      </c>
      <c r="L6" s="70">
        <v>504846664.753308</v>
      </c>
      <c r="M6" s="68">
        <v>481642596.39022392</v>
      </c>
      <c r="N6" s="40"/>
      <c r="O6" s="40"/>
      <c r="P6" s="40"/>
      <c r="Q6" s="40"/>
      <c r="R6" s="40"/>
      <c r="S6" s="40"/>
      <c r="T6" s="40"/>
      <c r="U6" s="40"/>
      <c r="V6" s="46">
        <f>+K6*1.9558</f>
        <v>987611831.96060002</v>
      </c>
      <c r="W6" s="49">
        <f>+K6*1.95583</f>
        <v>987626980.93031001</v>
      </c>
    </row>
    <row r="7" spans="1:25" ht="29.25" customHeight="1" outlineLevel="1" x14ac:dyDescent="0.25">
      <c r="A7" s="30" t="s">
        <v>10</v>
      </c>
      <c r="B7" s="31" t="s">
        <v>8</v>
      </c>
      <c r="C7" s="67">
        <v>1082143334</v>
      </c>
      <c r="D7" s="67">
        <v>166172354</v>
      </c>
      <c r="E7" s="68">
        <v>1248315688</v>
      </c>
      <c r="F7" s="69">
        <v>120016991.39624999</v>
      </c>
      <c r="G7" s="69">
        <v>932651043.26999998</v>
      </c>
      <c r="H7" s="68">
        <v>1052668034.66625</v>
      </c>
      <c r="I7" s="69">
        <v>1082052478.5</v>
      </c>
      <c r="J7" s="69">
        <v>166597445.63999999</v>
      </c>
      <c r="K7" s="69">
        <v>1248649924.1399999</v>
      </c>
      <c r="L7" s="70">
        <v>1248414209.5507934</v>
      </c>
      <c r="M7" s="68">
        <v>662089297.3821454</v>
      </c>
      <c r="N7" s="40"/>
      <c r="O7" s="40"/>
      <c r="P7" s="40"/>
      <c r="Q7" s="40"/>
      <c r="R7" s="40"/>
      <c r="S7" s="40"/>
      <c r="T7" s="40"/>
      <c r="U7" s="40"/>
      <c r="V7" s="46">
        <f t="shared" ref="V7:V19" si="1">+K7*1.9558</f>
        <v>2442109521.6330118</v>
      </c>
      <c r="W7" s="49">
        <f t="shared" ref="W7:W19" si="2">+K7*1.95583</f>
        <v>2442146981.1307359</v>
      </c>
    </row>
    <row r="8" spans="1:25" s="12" customFormat="1" ht="29.25" customHeight="1" x14ac:dyDescent="0.2">
      <c r="A8" s="29" t="s">
        <v>11</v>
      </c>
      <c r="B8" s="26" t="s">
        <v>8</v>
      </c>
      <c r="C8" s="65">
        <f>C9+C10</f>
        <v>1439963913</v>
      </c>
      <c r="D8" s="65">
        <f t="shared" ref="D8:K8" si="3">D9+D10</f>
        <v>228540695</v>
      </c>
      <c r="E8" s="65">
        <f>E9+E10</f>
        <v>1668504608</v>
      </c>
      <c r="F8" s="65">
        <f t="shared" si="3"/>
        <v>158146291.68124998</v>
      </c>
      <c r="G8" s="65">
        <f t="shared" si="3"/>
        <v>1274641578.6200001</v>
      </c>
      <c r="H8" s="65">
        <f>H9+H10</f>
        <v>1432787870.30125</v>
      </c>
      <c r="I8" s="66">
        <f>+I9+I10</f>
        <v>1401289238.5599999</v>
      </c>
      <c r="J8" s="66">
        <f>+J9+J10</f>
        <v>221717100.65000001</v>
      </c>
      <c r="K8" s="65">
        <f t="shared" si="3"/>
        <v>1623006339.21</v>
      </c>
      <c r="L8" s="65">
        <f>L9+L10</f>
        <v>1604511259.0046015</v>
      </c>
      <c r="M8" s="65">
        <f>M9+M10</f>
        <v>1002674983.1577871</v>
      </c>
      <c r="N8" s="39"/>
      <c r="O8" s="39"/>
      <c r="P8" s="39"/>
      <c r="Q8" s="39"/>
      <c r="R8" s="39"/>
      <c r="S8" s="39"/>
      <c r="T8" s="39"/>
      <c r="U8" s="39"/>
      <c r="V8" s="46">
        <f t="shared" si="1"/>
        <v>3174275798.2269182</v>
      </c>
      <c r="W8" s="46">
        <f t="shared" si="2"/>
        <v>3174324488.4170942</v>
      </c>
      <c r="X8" s="47">
        <v>942880842.37</v>
      </c>
      <c r="Y8" s="48">
        <f>+W8-X8</f>
        <v>2231443646.0470943</v>
      </c>
    </row>
    <row r="9" spans="1:25" ht="29.25" customHeight="1" outlineLevel="1" x14ac:dyDescent="0.25">
      <c r="A9" s="30" t="s">
        <v>9</v>
      </c>
      <c r="B9" s="31" t="s">
        <v>8</v>
      </c>
      <c r="C9" s="67">
        <v>335717166</v>
      </c>
      <c r="D9" s="67">
        <v>52361856</v>
      </c>
      <c r="E9" s="68">
        <v>388079022</v>
      </c>
      <c r="F9" s="69">
        <v>36031153.328749999</v>
      </c>
      <c r="G9" s="69">
        <v>312278667.89000005</v>
      </c>
      <c r="H9" s="68">
        <v>348309821.21875006</v>
      </c>
      <c r="I9" s="69">
        <v>333442508.83000004</v>
      </c>
      <c r="J9" s="69">
        <v>51960806.810000002</v>
      </c>
      <c r="K9" s="69">
        <v>385403315.64000005</v>
      </c>
      <c r="L9" s="70">
        <v>380445267.13591039</v>
      </c>
      <c r="M9" s="68">
        <v>225607199.45290929</v>
      </c>
      <c r="N9" s="41"/>
      <c r="O9" s="41"/>
      <c r="P9" s="41"/>
      <c r="Q9" s="41"/>
      <c r="R9" s="41"/>
      <c r="S9" s="41"/>
      <c r="T9" s="41"/>
      <c r="U9" s="41"/>
      <c r="V9" s="46">
        <f t="shared" si="1"/>
        <v>753771804.72871208</v>
      </c>
      <c r="W9" s="49">
        <f t="shared" si="2"/>
        <v>753783366.82818127</v>
      </c>
      <c r="X9" s="49"/>
    </row>
    <row r="10" spans="1:25" ht="29.25" customHeight="1" outlineLevel="1" x14ac:dyDescent="0.25">
      <c r="A10" s="30" t="s">
        <v>10</v>
      </c>
      <c r="B10" s="31" t="s">
        <v>8</v>
      </c>
      <c r="C10" s="67">
        <v>1104246747</v>
      </c>
      <c r="D10" s="67">
        <v>176178839</v>
      </c>
      <c r="E10" s="68">
        <v>1280425586</v>
      </c>
      <c r="F10" s="69">
        <v>122115138.35249999</v>
      </c>
      <c r="G10" s="69">
        <v>962362910.73000002</v>
      </c>
      <c r="H10" s="68">
        <v>1084478049.0825</v>
      </c>
      <c r="I10" s="69">
        <v>1067846729.73</v>
      </c>
      <c r="J10" s="69">
        <v>169756293.84</v>
      </c>
      <c r="K10" s="69">
        <v>1237603023.5699999</v>
      </c>
      <c r="L10" s="70">
        <v>1224065991.8686912</v>
      </c>
      <c r="M10" s="68">
        <v>777067783.70487773</v>
      </c>
      <c r="N10" s="41"/>
      <c r="O10" s="41"/>
      <c r="P10" s="41"/>
      <c r="Q10" s="41"/>
      <c r="R10" s="41"/>
      <c r="S10" s="41"/>
      <c r="T10" s="41"/>
      <c r="U10" s="41"/>
      <c r="V10" s="46">
        <f t="shared" si="1"/>
        <v>2420503993.4982057</v>
      </c>
      <c r="W10" s="49">
        <f t="shared" si="2"/>
        <v>2420541121.588913</v>
      </c>
      <c r="X10" s="49"/>
    </row>
    <row r="11" spans="1:25" s="12" customFormat="1" ht="29.25" customHeight="1" x14ac:dyDescent="0.25">
      <c r="A11" s="29" t="s">
        <v>12</v>
      </c>
      <c r="B11" s="26" t="s">
        <v>8</v>
      </c>
      <c r="C11" s="65">
        <f>C12+C13</f>
        <v>595110177</v>
      </c>
      <c r="D11" s="65">
        <f t="shared" ref="D11:M11" si="4">D12+D13</f>
        <v>91613162</v>
      </c>
      <c r="E11" s="65">
        <f t="shared" si="4"/>
        <v>686723339</v>
      </c>
      <c r="F11" s="65">
        <f t="shared" si="4"/>
        <v>87752945.907499999</v>
      </c>
      <c r="G11" s="65">
        <f t="shared" si="4"/>
        <v>507357231.08999997</v>
      </c>
      <c r="H11" s="65">
        <f t="shared" si="4"/>
        <v>595110176.99749994</v>
      </c>
      <c r="I11" s="66">
        <f>+I12+I13</f>
        <v>592632619.98000002</v>
      </c>
      <c r="J11" s="66">
        <f>+J12+J13</f>
        <v>91359620.180000007</v>
      </c>
      <c r="K11" s="65">
        <f t="shared" si="4"/>
        <v>683992240.15999997</v>
      </c>
      <c r="L11" s="65">
        <f>L12+L13</f>
        <v>676343598.65742481</v>
      </c>
      <c r="M11" s="65">
        <f t="shared" si="4"/>
        <v>512549559.38746297</v>
      </c>
      <c r="N11" s="39"/>
      <c r="O11" s="39"/>
      <c r="P11" s="39"/>
      <c r="Q11" s="39"/>
      <c r="R11" s="39"/>
      <c r="S11" s="39"/>
      <c r="T11" s="39"/>
      <c r="U11" s="39"/>
      <c r="V11" s="46">
        <f t="shared" si="1"/>
        <v>1337752023.3049278</v>
      </c>
      <c r="W11" s="46">
        <f t="shared" si="2"/>
        <v>1337772543.0721326</v>
      </c>
      <c r="X11" s="49">
        <v>508734585.13999999</v>
      </c>
      <c r="Y11" s="48">
        <f>+W11-X11</f>
        <v>829037957.9321326</v>
      </c>
    </row>
    <row r="12" spans="1:25" s="14" customFormat="1" ht="29.25" customHeight="1" x14ac:dyDescent="0.25">
      <c r="A12" s="30" t="s">
        <v>13</v>
      </c>
      <c r="B12" s="31" t="s">
        <v>8</v>
      </c>
      <c r="C12" s="67">
        <v>186989211</v>
      </c>
      <c r="D12" s="67">
        <v>29653891</v>
      </c>
      <c r="E12" s="68">
        <v>216643102</v>
      </c>
      <c r="F12" s="68">
        <v>22900579.047499999</v>
      </c>
      <c r="G12" s="68">
        <v>164088631.94999999</v>
      </c>
      <c r="H12" s="68">
        <v>186989210.9975</v>
      </c>
      <c r="I12" s="68">
        <v>182431889.47</v>
      </c>
      <c r="J12" s="68">
        <v>29055359.870000001</v>
      </c>
      <c r="K12" s="68">
        <v>211487249.34</v>
      </c>
      <c r="L12" s="71">
        <v>217374983.78552496</v>
      </c>
      <c r="M12" s="72">
        <v>124753281.95111975</v>
      </c>
      <c r="N12" s="42"/>
      <c r="O12" s="42"/>
      <c r="P12" s="42"/>
      <c r="Q12" s="42"/>
      <c r="R12" s="42"/>
      <c r="S12" s="42"/>
      <c r="T12" s="42"/>
      <c r="U12" s="42"/>
      <c r="V12" s="46">
        <f t="shared" si="1"/>
        <v>413626762.25917202</v>
      </c>
      <c r="W12" s="49">
        <f t="shared" si="2"/>
        <v>413633106.87665218</v>
      </c>
      <c r="X12" s="49"/>
      <c r="Y12" s="51"/>
    </row>
    <row r="13" spans="1:25" s="12" customFormat="1" ht="29.25" customHeight="1" x14ac:dyDescent="0.25">
      <c r="A13" s="30" t="s">
        <v>14</v>
      </c>
      <c r="B13" s="31" t="s">
        <v>8</v>
      </c>
      <c r="C13" s="67">
        <v>408120966</v>
      </c>
      <c r="D13" s="67">
        <v>61959271</v>
      </c>
      <c r="E13" s="68">
        <v>470080237</v>
      </c>
      <c r="F13" s="69">
        <v>64852366.860000007</v>
      </c>
      <c r="G13" s="69">
        <v>343268599.13999999</v>
      </c>
      <c r="H13" s="68">
        <v>408120966</v>
      </c>
      <c r="I13" s="69">
        <v>410200730.50999999</v>
      </c>
      <c r="J13" s="69">
        <v>62304260.310000002</v>
      </c>
      <c r="K13" s="69">
        <v>472504990.81999999</v>
      </c>
      <c r="L13" s="70">
        <v>458968614.87189984</v>
      </c>
      <c r="M13" s="68">
        <v>387796277.43634319</v>
      </c>
      <c r="N13" s="41"/>
      <c r="O13" s="41"/>
      <c r="P13" s="41"/>
      <c r="Q13" s="41"/>
      <c r="R13" s="41"/>
      <c r="S13" s="41"/>
      <c r="T13" s="41"/>
      <c r="U13" s="41"/>
      <c r="V13" s="46">
        <f t="shared" si="1"/>
        <v>924125261.04575598</v>
      </c>
      <c r="W13" s="49">
        <f t="shared" si="2"/>
        <v>924139436.19548059</v>
      </c>
      <c r="X13" s="49"/>
      <c r="Y13" s="52"/>
    </row>
    <row r="14" spans="1:25" s="14" customFormat="1" ht="29.25" customHeight="1" x14ac:dyDescent="0.25">
      <c r="A14" s="29" t="s">
        <v>15</v>
      </c>
      <c r="B14" s="26" t="s">
        <v>8</v>
      </c>
      <c r="C14" s="73">
        <v>1377800138</v>
      </c>
      <c r="D14" s="73">
        <v>221858660</v>
      </c>
      <c r="E14" s="74">
        <v>1599658798</v>
      </c>
      <c r="F14" s="73">
        <v>182673768.41625002</v>
      </c>
      <c r="G14" s="73">
        <v>1177245087.1800005</v>
      </c>
      <c r="H14" s="73">
        <v>1359918855.5962505</v>
      </c>
      <c r="I14" s="73">
        <v>1331849262.52</v>
      </c>
      <c r="J14" s="73">
        <v>216945687.53999999</v>
      </c>
      <c r="K14" s="73">
        <v>1548794950.0599999</v>
      </c>
      <c r="L14" s="75">
        <v>1523941843.3029048</v>
      </c>
      <c r="M14" s="73">
        <v>1053467450.7209326</v>
      </c>
      <c r="N14" s="43"/>
      <c r="O14" s="43"/>
      <c r="P14" s="43"/>
      <c r="Q14" s="43"/>
      <c r="R14" s="43"/>
      <c r="S14" s="43"/>
      <c r="T14" s="43"/>
      <c r="U14" s="43"/>
      <c r="V14" s="46">
        <f t="shared" si="1"/>
        <v>3029133163.3273478</v>
      </c>
      <c r="W14" s="46">
        <f t="shared" si="2"/>
        <v>3029179627.1758494</v>
      </c>
      <c r="X14" s="49">
        <v>1591964903.49</v>
      </c>
      <c r="Y14" s="48">
        <f>+W14-X14</f>
        <v>1437214723.6858494</v>
      </c>
    </row>
    <row r="15" spans="1:25" s="14" customFormat="1" ht="29.25" customHeight="1" x14ac:dyDescent="0.25">
      <c r="A15" s="32" t="s">
        <v>16</v>
      </c>
      <c r="B15" s="26" t="s">
        <v>8</v>
      </c>
      <c r="C15" s="73">
        <v>1206913632</v>
      </c>
      <c r="D15" s="73">
        <v>165102510</v>
      </c>
      <c r="E15" s="73">
        <v>1372016142</v>
      </c>
      <c r="F15" s="73">
        <v>211645219.29999998</v>
      </c>
      <c r="G15" s="73">
        <v>995268412.70000005</v>
      </c>
      <c r="H15" s="73">
        <v>1206913632</v>
      </c>
      <c r="I15" s="73">
        <v>1207892457.8199999</v>
      </c>
      <c r="J15" s="73">
        <v>165272525.66999999</v>
      </c>
      <c r="K15" s="73">
        <v>1373164983.49</v>
      </c>
      <c r="L15" s="75">
        <v>1371735446.5978236</v>
      </c>
      <c r="M15" s="73">
        <v>1223247476.4699867</v>
      </c>
      <c r="N15" s="43"/>
      <c r="O15" s="43"/>
      <c r="P15" s="43"/>
      <c r="Q15" s="43"/>
      <c r="R15" s="43"/>
      <c r="S15" s="43"/>
      <c r="T15" s="43"/>
      <c r="U15" s="43"/>
      <c r="V15" s="46">
        <f t="shared" si="1"/>
        <v>2685636074.7097421</v>
      </c>
      <c r="W15" s="46">
        <f t="shared" si="2"/>
        <v>2685677269.6592464</v>
      </c>
      <c r="X15" s="49">
        <v>1226822694.46</v>
      </c>
      <c r="Y15" s="48">
        <f>+W15-X15</f>
        <v>1458854575.1992464</v>
      </c>
    </row>
    <row r="16" spans="1:25" s="14" customFormat="1" ht="43.5" customHeight="1" x14ac:dyDescent="0.25">
      <c r="A16" s="29" t="s">
        <v>22</v>
      </c>
      <c r="B16" s="31" t="s">
        <v>8</v>
      </c>
      <c r="C16" s="73">
        <v>1443375935</v>
      </c>
      <c r="D16" s="73">
        <v>212049066</v>
      </c>
      <c r="E16" s="73">
        <v>1655425001</v>
      </c>
      <c r="F16" s="73">
        <v>222667669.54624999</v>
      </c>
      <c r="G16" s="73">
        <v>1243932179.2199998</v>
      </c>
      <c r="H16" s="73">
        <v>1466599848.7662497</v>
      </c>
      <c r="I16" s="73">
        <v>1442858861.3900001</v>
      </c>
      <c r="J16" s="73">
        <v>212885115.25999999</v>
      </c>
      <c r="K16" s="73">
        <v>1655743976.6500001</v>
      </c>
      <c r="L16" s="75">
        <v>1636289518.1990385</v>
      </c>
      <c r="M16" s="73">
        <v>1344141205.685653</v>
      </c>
      <c r="N16" s="43"/>
      <c r="O16" s="43"/>
      <c r="P16" s="43"/>
      <c r="Q16" s="43"/>
      <c r="R16" s="43"/>
      <c r="S16" s="43"/>
      <c r="T16" s="43"/>
      <c r="U16" s="43"/>
      <c r="V16" s="46">
        <f t="shared" si="1"/>
        <v>3238304069.5320702</v>
      </c>
      <c r="W16" s="46">
        <f t="shared" si="2"/>
        <v>3238353741.8513694</v>
      </c>
      <c r="X16" s="49">
        <v>1216935553</v>
      </c>
      <c r="Y16" s="48">
        <f>+W16-X16</f>
        <v>2021418188.8513694</v>
      </c>
    </row>
    <row r="17" spans="1:25" s="14" customFormat="1" ht="29.25" customHeight="1" x14ac:dyDescent="0.25">
      <c r="A17" s="33" t="s">
        <v>17</v>
      </c>
      <c r="B17" s="31" t="s">
        <v>8</v>
      </c>
      <c r="C17" s="73">
        <v>102000000</v>
      </c>
      <c r="D17" s="73">
        <v>0</v>
      </c>
      <c r="E17" s="73">
        <v>102000000</v>
      </c>
      <c r="F17" s="73">
        <v>6502500</v>
      </c>
      <c r="G17" s="73">
        <v>95497500</v>
      </c>
      <c r="H17" s="73">
        <v>102000000</v>
      </c>
      <c r="I17" s="73">
        <v>101999967.73</v>
      </c>
      <c r="J17" s="73">
        <v>0</v>
      </c>
      <c r="K17" s="73">
        <v>101999967.73</v>
      </c>
      <c r="L17" s="73">
        <v>102001564.56999999</v>
      </c>
      <c r="M17" s="73">
        <v>102001564.57460579</v>
      </c>
      <c r="N17" s="43"/>
      <c r="O17" s="43"/>
      <c r="P17" s="43"/>
      <c r="Q17" s="43"/>
      <c r="R17" s="43"/>
      <c r="S17" s="43"/>
      <c r="T17" s="43"/>
      <c r="U17" s="43"/>
      <c r="V17" s="46">
        <f t="shared" si="1"/>
        <v>199491536.886334</v>
      </c>
      <c r="W17" s="46">
        <f t="shared" si="2"/>
        <v>199494596.8853659</v>
      </c>
      <c r="X17" s="49"/>
      <c r="Y17" s="51"/>
    </row>
    <row r="18" spans="1:25" s="14" customFormat="1" ht="29.25" customHeight="1" x14ac:dyDescent="0.25">
      <c r="A18" s="29" t="s">
        <v>18</v>
      </c>
      <c r="B18" s="26" t="s">
        <v>8</v>
      </c>
      <c r="C18" s="73">
        <v>238398862</v>
      </c>
      <c r="D18" s="73">
        <v>41458720</v>
      </c>
      <c r="E18" s="73">
        <v>279857582</v>
      </c>
      <c r="F18" s="73">
        <v>31092785.035</v>
      </c>
      <c r="G18" s="73">
        <v>207306076.96000004</v>
      </c>
      <c r="H18" s="73">
        <v>238398861.99500003</v>
      </c>
      <c r="I18" s="73">
        <v>238249270.03</v>
      </c>
      <c r="J18" s="73">
        <v>41432394.030000001</v>
      </c>
      <c r="K18" s="73">
        <v>279681664.06</v>
      </c>
      <c r="L18" s="75">
        <v>278948332.00319499</v>
      </c>
      <c r="M18" s="73">
        <v>217137751.68728909</v>
      </c>
      <c r="N18" s="43"/>
      <c r="O18" s="43"/>
      <c r="P18" s="43"/>
      <c r="Q18" s="43"/>
      <c r="R18" s="43"/>
      <c r="S18" s="43"/>
      <c r="T18" s="43"/>
      <c r="U18" s="43"/>
      <c r="V18" s="46">
        <f t="shared" si="1"/>
        <v>547001398.56854796</v>
      </c>
      <c r="W18" s="46">
        <f t="shared" si="2"/>
        <v>547009789.01846981</v>
      </c>
      <c r="X18" s="49">
        <v>184210896</v>
      </c>
      <c r="Y18" s="48">
        <f>+W18-X18</f>
        <v>362798893.01846981</v>
      </c>
    </row>
    <row r="19" spans="1:25" s="14" customFormat="1" ht="29.25" customHeight="1" x14ac:dyDescent="0.25">
      <c r="A19" s="29" t="s">
        <v>19</v>
      </c>
      <c r="B19" s="26" t="s">
        <v>8</v>
      </c>
      <c r="C19" s="73">
        <v>143379858</v>
      </c>
      <c r="D19" s="73">
        <v>18496812</v>
      </c>
      <c r="E19" s="73">
        <v>161876670</v>
      </c>
      <c r="F19" s="73">
        <v>13723121.170000002</v>
      </c>
      <c r="G19" s="73">
        <v>129656736.82999995</v>
      </c>
      <c r="H19" s="73">
        <v>143379857.99999994</v>
      </c>
      <c r="I19" s="73">
        <v>143349427.43000001</v>
      </c>
      <c r="J19" s="73">
        <v>18492886.280000001</v>
      </c>
      <c r="K19" s="73">
        <v>161842313.71000001</v>
      </c>
      <c r="L19" s="73">
        <v>161845134.844071</v>
      </c>
      <c r="M19" s="73">
        <v>159628362.78249311</v>
      </c>
      <c r="N19" s="43"/>
      <c r="O19" s="43"/>
      <c r="P19" s="43"/>
      <c r="Q19" s="43"/>
      <c r="R19" s="43"/>
      <c r="S19" s="43"/>
      <c r="T19" s="43"/>
      <c r="U19" s="43"/>
      <c r="V19" s="46">
        <f t="shared" si="1"/>
        <v>316531197.15401798</v>
      </c>
      <c r="W19" s="46">
        <f t="shared" si="2"/>
        <v>316536052.42342931</v>
      </c>
      <c r="X19" s="49">
        <v>192103600.88</v>
      </c>
      <c r="Y19" s="53">
        <f>+W19-X19</f>
        <v>124432451.54342932</v>
      </c>
    </row>
    <row r="20" spans="1:25" s="12" customFormat="1" ht="29.25" customHeight="1" x14ac:dyDescent="0.25">
      <c r="A20" s="82" t="s">
        <v>20</v>
      </c>
      <c r="B20" s="83"/>
      <c r="C20" s="65">
        <f>+C5+C8+C11+C14+C15+C16+C17+C18+C19</f>
        <v>8067697605</v>
      </c>
      <c r="D20" s="65">
        <f>+D5+D8+D11+D14+D15+D16+D17+D18+D19</f>
        <v>1221899938</v>
      </c>
      <c r="E20" s="65">
        <f>+C20+D20</f>
        <v>9289597543</v>
      </c>
      <c r="F20" s="65">
        <f t="shared" ref="F20:M20" si="5">+F5+F8+F11+F14+F15+F16+F17+F18+F19</f>
        <v>1099383416.45625</v>
      </c>
      <c r="G20" s="65">
        <f t="shared" si="5"/>
        <v>6943256863.4299994</v>
      </c>
      <c r="H20" s="65">
        <f t="shared" si="5"/>
        <v>8042640279.8862495</v>
      </c>
      <c r="I20" s="66">
        <f t="shared" si="5"/>
        <v>7972069392.4099998</v>
      </c>
      <c r="J20" s="66">
        <f>+J5+J8+J11+J14+J15+J16+J17+J18+J19</f>
        <v>1209772623.7999997</v>
      </c>
      <c r="K20" s="66">
        <f t="shared" si="5"/>
        <v>9181842016.2099972</v>
      </c>
      <c r="L20" s="65">
        <f>+L5+L8+L11+L14+L15+L16+L17+L18+L19</f>
        <v>9108877571.48316</v>
      </c>
      <c r="M20" s="65">
        <f t="shared" si="5"/>
        <v>6758580248.2385788</v>
      </c>
      <c r="N20" s="39"/>
      <c r="O20" s="39"/>
      <c r="P20" s="39"/>
      <c r="Q20" s="39"/>
      <c r="R20" s="39"/>
      <c r="S20" s="39"/>
      <c r="T20" s="39"/>
      <c r="U20" s="39"/>
      <c r="V20" s="54"/>
      <c r="W20" s="55"/>
      <c r="X20" s="50"/>
      <c r="Y20" s="47"/>
    </row>
    <row r="21" spans="1:25" s="12" customFormat="1" ht="29.25" customHeight="1" x14ac:dyDescent="0.2">
      <c r="A21" s="76" t="s">
        <v>23</v>
      </c>
      <c r="B21" s="77"/>
      <c r="C21" s="77"/>
      <c r="D21" s="77"/>
      <c r="E21" s="77"/>
      <c r="F21" s="77"/>
      <c r="G21" s="77"/>
      <c r="H21" s="21" t="s">
        <v>21</v>
      </c>
      <c r="I21" s="21"/>
      <c r="J21" s="21"/>
      <c r="K21" s="21"/>
      <c r="L21" s="21"/>
      <c r="M21" s="21"/>
      <c r="N21" s="27"/>
      <c r="O21" s="27"/>
      <c r="P21" s="27"/>
      <c r="Q21" s="27"/>
      <c r="R21" s="27"/>
      <c r="S21" s="27"/>
      <c r="T21" s="27"/>
      <c r="U21" s="27"/>
      <c r="V21" s="54"/>
      <c r="W21" s="56"/>
      <c r="X21" s="47"/>
      <c r="Y21" s="47"/>
    </row>
    <row r="22" spans="1:25" s="12" customFormat="1" ht="29.25" customHeight="1" x14ac:dyDescent="0.2">
      <c r="A22" s="61"/>
      <c r="B22" s="61"/>
      <c r="C22" s="62"/>
      <c r="D22" s="62"/>
      <c r="E22" s="62"/>
      <c r="F22" s="63"/>
      <c r="G22" s="63"/>
      <c r="H22" s="62"/>
      <c r="I22" s="62"/>
      <c r="J22" s="62"/>
      <c r="K22" s="62"/>
      <c r="L22" s="62"/>
      <c r="M22" s="62"/>
      <c r="N22" s="21"/>
      <c r="O22" s="21"/>
      <c r="P22" s="21"/>
      <c r="Q22" s="21"/>
      <c r="R22" s="21"/>
      <c r="S22" s="21"/>
      <c r="T22" s="21"/>
      <c r="U22" s="21"/>
      <c r="V22" s="54"/>
      <c r="W22" s="57"/>
      <c r="X22" s="47"/>
      <c r="Y22" s="47"/>
    </row>
    <row r="23" spans="1:25" s="12" customFormat="1" ht="29.25" customHeight="1" x14ac:dyDescent="0.2">
      <c r="A23" s="1"/>
      <c r="B23" s="1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21"/>
      <c r="O23" s="21"/>
      <c r="P23" s="21"/>
      <c r="Q23" s="21"/>
      <c r="R23" s="21"/>
      <c r="S23" s="21"/>
      <c r="T23" s="21"/>
      <c r="U23" s="21"/>
      <c r="V23" s="47"/>
      <c r="W23" s="56"/>
      <c r="X23" s="47"/>
      <c r="Y23" s="47"/>
    </row>
    <row r="24" spans="1:25" s="12" customFormat="1" ht="29.25" customHeight="1" x14ac:dyDescent="0.2">
      <c r="A24" s="1"/>
      <c r="B24" s="1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28"/>
      <c r="O24" s="28"/>
      <c r="P24" s="28"/>
      <c r="Q24" s="28"/>
      <c r="R24" s="28"/>
      <c r="S24" s="28"/>
      <c r="T24" s="28"/>
      <c r="U24" s="28"/>
      <c r="V24" s="47"/>
      <c r="W24" s="56"/>
      <c r="X24" s="47"/>
      <c r="Y24" s="47"/>
    </row>
    <row r="25" spans="1:25" s="12" customFormat="1" ht="29.25" customHeight="1" x14ac:dyDescent="0.2">
      <c r="A25" s="1"/>
      <c r="B25" s="1"/>
      <c r="C25" s="4"/>
      <c r="D25" s="4"/>
      <c r="E25" s="4"/>
      <c r="F25" s="59"/>
      <c r="G25" s="27"/>
      <c r="H25" s="4"/>
      <c r="I25" s="15"/>
      <c r="J25" s="4"/>
      <c r="K25" s="4"/>
      <c r="L25" s="18"/>
      <c r="M25" s="6"/>
      <c r="N25" s="6"/>
      <c r="O25" s="6"/>
      <c r="P25" s="6"/>
      <c r="Q25" s="6"/>
      <c r="R25" s="6"/>
      <c r="S25" s="6"/>
      <c r="T25" s="6"/>
      <c r="U25" s="6"/>
      <c r="V25" s="47"/>
      <c r="W25" s="56"/>
      <c r="X25" s="47"/>
      <c r="Y25" s="47"/>
    </row>
    <row r="26" spans="1:25" s="12" customFormat="1" ht="29.25" customHeight="1" x14ac:dyDescent="0.2">
      <c r="A26" s="1"/>
      <c r="B26" s="1"/>
      <c r="C26" s="4"/>
      <c r="D26" s="4"/>
      <c r="E26" s="4"/>
      <c r="F26" s="59"/>
      <c r="G26" s="59"/>
      <c r="H26" s="4"/>
      <c r="I26" s="15"/>
      <c r="J26" s="4"/>
      <c r="K26" s="4"/>
      <c r="L26" s="18"/>
      <c r="M26" s="6"/>
      <c r="N26" s="6"/>
      <c r="O26" s="6"/>
      <c r="P26" s="6"/>
      <c r="Q26" s="6"/>
      <c r="R26" s="6"/>
      <c r="S26" s="6"/>
      <c r="T26" s="6"/>
      <c r="U26" s="6"/>
      <c r="V26" s="47"/>
      <c r="W26" s="56"/>
      <c r="X26" s="47"/>
      <c r="Y26" s="47"/>
    </row>
    <row r="27" spans="1:25" s="12" customFormat="1" ht="29.25" customHeight="1" x14ac:dyDescent="0.2">
      <c r="A27" s="1"/>
      <c r="B27" s="1"/>
      <c r="C27" s="4"/>
      <c r="D27" s="4"/>
      <c r="E27" s="4"/>
      <c r="F27" s="59"/>
      <c r="G27" s="59"/>
      <c r="H27" s="4"/>
      <c r="I27" s="15"/>
      <c r="J27" s="4"/>
      <c r="K27" s="4"/>
      <c r="L27" s="18"/>
      <c r="M27" s="6"/>
      <c r="N27" s="6"/>
      <c r="O27" s="6"/>
      <c r="P27" s="6"/>
      <c r="Q27" s="6"/>
      <c r="R27" s="6"/>
      <c r="S27" s="6"/>
      <c r="T27" s="6"/>
      <c r="U27" s="6"/>
      <c r="V27" s="47"/>
      <c r="W27" s="58"/>
      <c r="X27" s="47"/>
      <c r="Y27" s="47"/>
    </row>
    <row r="28" spans="1:25" s="12" customFormat="1" ht="29.25" customHeight="1" x14ac:dyDescent="0.25">
      <c r="A28" s="1"/>
      <c r="B28" s="1"/>
      <c r="C28" s="5"/>
      <c r="D28" s="5"/>
      <c r="E28" s="5"/>
      <c r="F28" s="60"/>
      <c r="G28" s="60"/>
      <c r="H28" s="5"/>
      <c r="I28" s="13"/>
      <c r="J28" s="13"/>
      <c r="K28" s="16"/>
      <c r="L28" s="18"/>
      <c r="M28" s="6"/>
      <c r="N28" s="6"/>
      <c r="O28" s="6"/>
      <c r="P28" s="6"/>
      <c r="Q28" s="6"/>
      <c r="R28" s="6"/>
      <c r="S28" s="6"/>
      <c r="T28" s="6"/>
      <c r="U28" s="6"/>
      <c r="V28" s="47"/>
      <c r="W28" s="47"/>
      <c r="X28" s="47"/>
      <c r="Y28" s="47"/>
    </row>
    <row r="29" spans="1:25" s="12" customFormat="1" ht="29.25" customHeight="1" x14ac:dyDescent="0.25">
      <c r="A29" s="1"/>
      <c r="B29" s="1"/>
      <c r="C29" s="5"/>
      <c r="D29" s="5"/>
      <c r="E29" s="5"/>
      <c r="F29" s="60"/>
      <c r="G29" s="60"/>
      <c r="H29" s="5"/>
      <c r="I29" s="13"/>
      <c r="J29" s="13"/>
      <c r="K29" s="17"/>
      <c r="L29" s="18"/>
      <c r="M29" s="6"/>
      <c r="N29" s="6"/>
      <c r="O29" s="6"/>
      <c r="P29" s="6"/>
      <c r="Q29" s="6"/>
      <c r="R29" s="6"/>
      <c r="S29" s="6"/>
      <c r="T29" s="6"/>
      <c r="U29" s="6"/>
      <c r="V29" s="47"/>
      <c r="W29" s="47"/>
      <c r="X29" s="47"/>
      <c r="Y29" s="47"/>
    </row>
    <row r="30" spans="1:25" x14ac:dyDescent="0.25">
      <c r="K30" s="17"/>
    </row>
    <row r="31" spans="1:25" x14ac:dyDescent="0.25">
      <c r="K31" s="17"/>
    </row>
    <row r="32" spans="1:25" x14ac:dyDescent="0.25">
      <c r="K32" s="17"/>
    </row>
    <row r="33" spans="11:11" x14ac:dyDescent="0.25">
      <c r="K33" s="17"/>
    </row>
    <row r="34" spans="11:11" x14ac:dyDescent="0.25">
      <c r="K34" s="17"/>
    </row>
    <row r="35" spans="11:11" x14ac:dyDescent="0.25">
      <c r="K35" s="17"/>
    </row>
  </sheetData>
  <mergeCells count="14">
    <mergeCell ref="A21:G21"/>
    <mergeCell ref="M2:M3"/>
    <mergeCell ref="L2:L3"/>
    <mergeCell ref="K2:K3"/>
    <mergeCell ref="A20:B20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56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info_EUR_ENG</vt:lpstr>
      <vt:lpstr>'SCF_financial info_EUR_ENG'!Print_Area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Георги Церовски</cp:lastModifiedBy>
  <cp:lastPrinted>2020-02-19T12:24:40Z</cp:lastPrinted>
  <dcterms:created xsi:type="dcterms:W3CDTF">2007-11-29T09:10:22Z</dcterms:created>
  <dcterms:modified xsi:type="dcterms:W3CDTF">2025-02-27T16:54:19Z</dcterms:modified>
</cp:coreProperties>
</file>